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.pivovarov\Desktop\Аринова Н.И. Материалы для БПО\Аринова Н.И. Материалы для БПО\Приложения\"/>
    </mc:Choice>
  </mc:AlternateContent>
  <bookViews>
    <workbookView xWindow="120" yWindow="105" windowWidth="23130" windowHeight="12690"/>
  </bookViews>
  <sheets>
    <sheet name="Лист1" sheetId="6" r:id="rId1"/>
    <sheet name="Лист2" sheetId="7" r:id="rId2"/>
    <sheet name="Лист3" sheetId="8" r:id="rId3"/>
    <sheet name="Пояснительная записка" sheetId="9" r:id="rId4"/>
  </sheets>
  <calcPr calcId="162913"/>
</workbook>
</file>

<file path=xl/calcChain.xml><?xml version="1.0" encoding="utf-8"?>
<calcChain xmlns="http://schemas.openxmlformats.org/spreadsheetml/2006/main">
  <c r="E25" i="7" l="1"/>
  <c r="E24" i="7"/>
  <c r="E23" i="7"/>
  <c r="E21" i="7"/>
  <c r="E20" i="7"/>
  <c r="M11" i="7"/>
  <c r="M9" i="7"/>
  <c r="I22" i="7"/>
  <c r="H22" i="7"/>
  <c r="G22" i="7"/>
  <c r="F22" i="7"/>
  <c r="E22" i="7"/>
  <c r="N22" i="7"/>
  <c r="K22" i="7"/>
  <c r="L22" i="7"/>
  <c r="O24" i="7"/>
  <c r="O23" i="7"/>
  <c r="O22" i="7"/>
  <c r="O21" i="7"/>
  <c r="M24" i="7"/>
  <c r="M23" i="7"/>
  <c r="M22" i="7"/>
  <c r="M21" i="7"/>
  <c r="M19" i="7"/>
  <c r="S20" i="7"/>
  <c r="Q20" i="7"/>
  <c r="P20" i="7"/>
  <c r="O20" i="7"/>
  <c r="N20" i="7"/>
  <c r="M20" i="7"/>
  <c r="L20" i="7"/>
  <c r="Q22" i="7"/>
  <c r="S22" i="7"/>
  <c r="T22" i="7"/>
  <c r="V22" i="7"/>
  <c r="U23" i="7"/>
  <c r="U22" i="7"/>
  <c r="U21" i="7"/>
  <c r="U20" i="7"/>
  <c r="U19" i="7"/>
  <c r="U18" i="7"/>
  <c r="W18" i="7"/>
  <c r="X14" i="7"/>
  <c r="X12" i="7"/>
  <c r="X11" i="7"/>
  <c r="V18" i="7"/>
  <c r="V17" i="7"/>
  <c r="V16" i="7"/>
  <c r="V15" i="7"/>
  <c r="V14" i="7"/>
  <c r="V12" i="7"/>
  <c r="T14" i="7"/>
  <c r="T12" i="7"/>
  <c r="T11" i="7"/>
  <c r="X13" i="7"/>
  <c r="W13" i="7"/>
  <c r="V13" i="7"/>
  <c r="U13" i="7"/>
  <c r="T13" i="7"/>
  <c r="S13" i="7"/>
  <c r="R23" i="7"/>
  <c r="R22" i="7"/>
  <c r="R21" i="7"/>
  <c r="R20" i="7"/>
  <c r="R19" i="7"/>
  <c r="R18" i="7"/>
  <c r="R17" i="7"/>
  <c r="R15" i="7"/>
  <c r="R14" i="7"/>
  <c r="R13" i="7"/>
  <c r="T16" i="7"/>
  <c r="S16" i="7"/>
  <c r="R16" i="7"/>
  <c r="Q16" i="7"/>
  <c r="P16" i="7"/>
  <c r="O17" i="7"/>
  <c r="O16" i="7"/>
  <c r="O15" i="7"/>
  <c r="O13" i="7"/>
  <c r="O11" i="7"/>
  <c r="O10" i="7"/>
  <c r="K18" i="7"/>
  <c r="I18" i="7"/>
  <c r="P14" i="7"/>
  <c r="O14" i="7"/>
  <c r="N14" i="7"/>
  <c r="L14" i="7"/>
  <c r="K14" i="7"/>
  <c r="J14" i="7"/>
  <c r="I14" i="7"/>
  <c r="O12" i="7"/>
  <c r="N12" i="7"/>
  <c r="L12" i="7"/>
  <c r="K12" i="7"/>
  <c r="J23" i="7"/>
  <c r="J22" i="7"/>
  <c r="J21" i="7"/>
  <c r="J19" i="7"/>
  <c r="J18" i="7"/>
  <c r="J17" i="7"/>
  <c r="J15" i="7"/>
  <c r="J13" i="7"/>
  <c r="J12" i="7"/>
  <c r="J20" i="7"/>
  <c r="I20" i="7"/>
  <c r="H20" i="7"/>
  <c r="G20" i="7"/>
  <c r="D20" i="7"/>
  <c r="G18" i="7"/>
  <c r="F18" i="7"/>
  <c r="E18" i="7"/>
  <c r="D18" i="7"/>
  <c r="C18" i="7"/>
  <c r="L16" i="7"/>
  <c r="K16" i="7"/>
  <c r="J16" i="7"/>
  <c r="I16" i="7"/>
  <c r="G16" i="7"/>
  <c r="H16" i="7"/>
  <c r="E16" i="7"/>
  <c r="F20" i="7"/>
  <c r="F19" i="7"/>
  <c r="F17" i="7"/>
  <c r="F16" i="7"/>
  <c r="F15" i="7"/>
  <c r="F14" i="7"/>
  <c r="H13" i="7"/>
  <c r="G13" i="7"/>
  <c r="F13" i="7"/>
  <c r="E13" i="7"/>
  <c r="D13" i="7"/>
  <c r="C13" i="7"/>
  <c r="B13" i="7"/>
  <c r="B20" i="7"/>
  <c r="B19" i="7"/>
  <c r="B18" i="7"/>
  <c r="B17" i="7"/>
  <c r="B16" i="7"/>
  <c r="B15" i="7"/>
  <c r="B14" i="7"/>
  <c r="M10" i="7"/>
  <c r="M14" i="7"/>
  <c r="M13" i="7"/>
  <c r="M12" i="7"/>
  <c r="X28" i="7" l="1"/>
  <c r="B30" i="6" s="1"/>
  <c r="X28" i="6" l="1"/>
</calcChain>
</file>

<file path=xl/sharedStrings.xml><?xml version="1.0" encoding="utf-8"?>
<sst xmlns="http://schemas.openxmlformats.org/spreadsheetml/2006/main" count="245" uniqueCount="75">
  <si>
    <t>Х</t>
  </si>
  <si>
    <t>А</t>
  </si>
  <si>
    <t>Р</t>
  </si>
  <si>
    <t>Г</t>
  </si>
  <si>
    <t>Е</t>
  </si>
  <si>
    <t>Н</t>
  </si>
  <si>
    <t>Т</t>
  </si>
  <si>
    <t>У</t>
  </si>
  <si>
    <t>М</t>
  </si>
  <si>
    <t>Л</t>
  </si>
  <si>
    <t>И</t>
  </si>
  <si>
    <t>Я</t>
  </si>
  <si>
    <t>О</t>
  </si>
  <si>
    <t>К</t>
  </si>
  <si>
    <t>Ф</t>
  </si>
  <si>
    <t>С</t>
  </si>
  <si>
    <t>Ь</t>
  </si>
  <si>
    <t>В</t>
  </si>
  <si>
    <t>Э</t>
  </si>
  <si>
    <t>П</t>
  </si>
  <si>
    <t>Ц</t>
  </si>
  <si>
    <t>Щ</t>
  </si>
  <si>
    <t>Д</t>
  </si>
  <si>
    <t xml:space="preserve">С </t>
  </si>
  <si>
    <t>Й</t>
  </si>
  <si>
    <t xml:space="preserve">Л </t>
  </si>
  <si>
    <t xml:space="preserve">Й </t>
  </si>
  <si>
    <t>Ш</t>
  </si>
  <si>
    <t xml:space="preserve">В </t>
  </si>
  <si>
    <t xml:space="preserve">Д </t>
  </si>
  <si>
    <t xml:space="preserve">А </t>
  </si>
  <si>
    <t>2.  Простое вещество - неметалл, светится в темноте.</t>
  </si>
  <si>
    <t xml:space="preserve">6. Самый легкий химический элемент. </t>
  </si>
  <si>
    <t>4. Предшественница химии, "наука" средневековья, пытавшаяся найти "филосовский камень".</t>
  </si>
  <si>
    <t>8. Отрицательно заряженная частица - составная часть атома.</t>
  </si>
  <si>
    <t>10  Объект изучения химии ( то, из чего состоит физические тело).</t>
  </si>
  <si>
    <t>14. Элемент, названный в честь Земли.</t>
  </si>
  <si>
    <t>12. В химических формулах  показывает количество атомов данного элемента в молекуле.</t>
  </si>
  <si>
    <t xml:space="preserve">16. Простое вещество - неметалл, кристаллы черно-серого цвета с фиолетовым металлическим блеском. </t>
  </si>
  <si>
    <t>20. Благородный металл серо-стального цвета.</t>
  </si>
  <si>
    <t>18. Осадочная горная порода белого цвета, мягкая и рассыпчатая, нерастворимая в воде, известна каждому школьнику.</t>
  </si>
  <si>
    <t>22. Газ, поддерживающий дыхание и горение.</t>
  </si>
  <si>
    <t xml:space="preserve">24. Число, стоящее перед химической формулой или химическим знаком. </t>
  </si>
  <si>
    <t>26. Лабораторный прибор с «лапкой» и «кольцом».</t>
  </si>
  <si>
    <t>1. Вещество, из которого сделаны стержни «простых» карандашей.</t>
  </si>
  <si>
    <t>3. Химический элемент с порядковым номером 40.</t>
  </si>
  <si>
    <t>5. Сложное вещество - бесцветная, прозрачная жидкость, является важнейшим веществом для всех живых существ на планете Земля.</t>
  </si>
  <si>
    <t>7. Название химического элемента, знак которого произносится «купрум».</t>
  </si>
  <si>
    <t>9. Способ разделения неоднородной смеси .</t>
  </si>
  <si>
    <t>11. Вещество, образованное атомами одного вида.</t>
  </si>
  <si>
    <t>13. Произношение знака Ag.</t>
  </si>
  <si>
    <t>15. Мельчайшая частица вещества.</t>
  </si>
  <si>
    <t>17. Свойство атомов химического элемента присоединять определенное число атомов других химических элементов.</t>
  </si>
  <si>
    <t>19. Вещество, применяемое фотографами в начале 20 века для вспышки.</t>
  </si>
  <si>
    <t>Общее число набранных баллов</t>
  </si>
  <si>
    <t xml:space="preserve">Максимальное количество баллов за кроссворд </t>
  </si>
  <si>
    <t>25. Первый химический элемент-металл в периодической системе химических элементов Д.И. Менделеева.</t>
  </si>
  <si>
    <t>23. Химический элемент Ni.</t>
  </si>
  <si>
    <t>21. Индикатор, изменяющий окраску в кислотах с фиолетовой на красную.</t>
  </si>
  <si>
    <r>
      <t>Данный ресурс создан на основе алгоритма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создания химических кроссвордов средствами  MS Excel. В кроссворде  задано 26 терминов по темам «Вещества. Первоначальные химические понятия».</t>
    </r>
  </si>
  <si>
    <r>
      <t>Для обучающихся:</t>
    </r>
    <r>
      <rPr>
        <sz val="14"/>
        <color theme="1"/>
        <rFont val="Times New Roman"/>
        <family val="1"/>
        <charset val="204"/>
      </rPr>
      <t xml:space="preserve">  </t>
    </r>
    <r>
      <rPr>
        <b/>
        <sz val="14"/>
        <color theme="1"/>
        <rFont val="Times New Roman"/>
        <family val="1"/>
        <charset val="204"/>
      </rPr>
      <t>Лист 1</t>
    </r>
    <r>
      <rPr>
        <sz val="14"/>
        <color theme="1"/>
        <rFont val="Times New Roman"/>
        <family val="1"/>
        <charset val="204"/>
      </rPr>
      <t xml:space="preserve"> – сетка кроссворда  для заполнения и вопросы.  При заполнении кроссворда в ячейке  </t>
    </r>
    <r>
      <rPr>
        <b/>
        <sz val="14"/>
        <color theme="1"/>
        <rFont val="Times New Roman"/>
        <family val="1"/>
        <charset val="204"/>
      </rPr>
      <t xml:space="preserve">Х28  </t>
    </r>
    <r>
      <rPr>
        <sz val="14"/>
        <color theme="1"/>
        <rFont val="Times New Roman"/>
        <family val="1"/>
        <charset val="204"/>
      </rPr>
      <t>ведется подсчет набранных баллов из расчета: одна правильная буква  равна  одному баллу.</t>
    </r>
  </si>
  <si>
    <r>
      <t>Для учителя: Лист 2</t>
    </r>
    <r>
      <rPr>
        <sz val="14"/>
        <color theme="1"/>
        <rFont val="Times New Roman"/>
        <family val="1"/>
        <charset val="204"/>
      </rPr>
      <t xml:space="preserve"> – формулы. </t>
    </r>
    <r>
      <rPr>
        <b/>
        <sz val="14"/>
        <color theme="1"/>
        <rFont val="Times New Roman"/>
        <family val="1"/>
        <charset val="204"/>
      </rPr>
      <t>Лист 3</t>
    </r>
    <r>
      <rPr>
        <sz val="14"/>
        <color theme="1"/>
        <rFont val="Times New Roman"/>
        <family val="1"/>
        <charset val="204"/>
      </rPr>
      <t xml:space="preserve"> – правильные ответы. </t>
    </r>
  </si>
  <si>
    <r>
      <t>Все листы защищены паролем:</t>
    </r>
    <r>
      <rPr>
        <sz val="14"/>
        <color theme="1"/>
        <rFont val="Times New Roman"/>
        <family val="1"/>
        <charset val="204"/>
      </rPr>
      <t xml:space="preserve"> 123</t>
    </r>
  </si>
  <si>
    <t>Источники информации (интернет – ресурсы):</t>
  </si>
  <si>
    <r>
      <t>Алгоритм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создания химических кроссвордов средствами  MS Excel: </t>
    </r>
  </si>
  <si>
    <t>http://www.proshkolu.ru/club/chemistry/file2/4109108/</t>
  </si>
  <si>
    <t>Рисунки:</t>
  </si>
  <si>
    <t>Стилизованная молекула: http://images.yandex.ru/yandsearch?source=wiz&amp;text=%D0%BC%D0%BE%D0%BB%D0%B5%D0%BA%D1%83%D0%BB%D0%B0&amp;noreask=1&amp;pos=3&amp;rpt=simage&amp;lr=46&amp;img_url=http%3A%2F%2Fwww.adobetutorialz.com%2Fcontent_images%2FAdobePhotoshop%2FART-D%2Ftutorial107%2F45.jpg</t>
  </si>
  <si>
    <t>Разделение смесей: http://images.yandex.ru/yandsearch?p=6&amp;text=%D0%B7%D0%BD%D0%B0%D0%BA%D0%B8%20%D1%85%D0%B8%D0%BC%D0%B8%D1%87%D0%B5%D1%81%D0%BA%D0%B8%D1%85%20%D1%8D%D0%BB%D0%B5%D0%BC%D0%B5%D0%BD%D1%82%D0%BE%D0%B2&amp;pos=183&amp;rpt=simage&amp;img_url=http%3A%2F%2Fwww.uchmarket.ru%2Fcatalog%2Fsm%2F12016_6.gif</t>
  </si>
  <si>
    <t>Смайлик: http://images.yandex.ru/yandsearch?p=13&amp;text=%D0%B7%D0%BD%D0%B0%D0%BA%D0%B8%20%D1%85%D0%B8%D0%BC%D0%B8%D1%87%D0%B5%D1%81%D0%BA%D0%B8%D1%85%20%D1%8D%D0%BB%D0%B5%D0%BC%D0%B5%D0%BD%D1%82%D0%BE%D0%B2&amp;pos=407&amp;rpt=simage&amp;img_url=http%3A%2F%2Fs52.radikal.ru%2Fi136%2F1006%2F3f%2Fd8531763aeb4.gif</t>
  </si>
  <si>
    <t>Менделеев: http://images.yandex.ru/yandsearch?p=16&amp;text=%D0%B7%D0%BD%D0%B0%D0%BA%D0%B8%20%D1%85%D0%B8%D0%BC%D0%B8%D1%87%D0%B5%D1%81%D0%BA%D0%B8%D1%85%20%D1%8D%D0%BB%D0%B5%D0%BC%D0%B5%D0%BD%D1%82%D0%BE%D0%B2&amp;pos=500&amp;rpt=simage&amp;img_url=http%3A%2F%2Flol54.ru%2Fuploads%2Fposts%2F2012-06%2Fthumbs%2F1339522504_horo_01.jpg</t>
  </si>
  <si>
    <t>ф</t>
  </si>
  <si>
    <t>о</t>
  </si>
  <si>
    <t>с</t>
  </si>
  <si>
    <t>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</si>
</sst>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6"/>
      <color rgb="FFC00000"/>
      <name val="Calibri"/>
      <family val="2"/>
      <charset val="204"/>
      <scheme val="minor"/>
    </font>
    <font>
      <b/>
      <sz val="14"/>
      <color rgb="FFC00000"/>
      <name val="Calibri"/>
      <family val="2"/>
      <charset val="204"/>
      <scheme val="minor"/>
    </font>
    <font>
      <b/>
      <sz val="20"/>
      <color rgb="FFC00000"/>
      <name val="Calibri"/>
      <family val="2"/>
      <charset val="204"/>
      <scheme val="minor"/>
    </font>
    <font>
      <b/>
      <sz val="24"/>
      <color rgb="FFC00000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22"/>
      <color rgb="FFC00000"/>
      <name val="Calibri"/>
      <family val="2"/>
      <charset val="204"/>
      <scheme val="minor"/>
    </font>
    <font>
      <b/>
      <sz val="28"/>
      <color rgb="FFC00000"/>
      <name val="Calibri"/>
      <family val="2"/>
      <charset val="204"/>
      <scheme val="minor"/>
    </font>
    <font>
      <sz val="28"/>
      <color rgb="FFC00000"/>
      <name val="Calibri"/>
      <family val="2"/>
      <charset val="204"/>
      <scheme val="minor"/>
    </font>
    <font>
      <sz val="28"/>
      <color theme="1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8"/>
      <color rgb="FFC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0" fillId="0" borderId="7" xfId="0" applyBorder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15" fillId="0" borderId="0" xfId="0" applyFont="1"/>
    <xf numFmtId="0" fontId="6" fillId="2" borderId="1" xfId="0" applyFont="1" applyFill="1" applyBorder="1"/>
    <xf numFmtId="0" fontId="14" fillId="0" borderId="0" xfId="0" applyFont="1" applyAlignment="1">
      <alignment horizontal="right" vertical="center"/>
    </xf>
    <xf numFmtId="0" fontId="16" fillId="0" borderId="0" xfId="0" applyFont="1"/>
    <xf numFmtId="0" fontId="12" fillId="0" borderId="0" xfId="0" applyFont="1"/>
    <xf numFmtId="0" fontId="16" fillId="0" borderId="0" xfId="0" applyFont="1" applyFill="1" applyBorder="1" applyAlignment="1">
      <alignment horizontal="left" vertical="center"/>
    </xf>
    <xf numFmtId="0" fontId="18" fillId="0" borderId="0" xfId="0" applyFont="1"/>
    <xf numFmtId="0" fontId="17" fillId="0" borderId="0" xfId="0" applyFont="1"/>
    <xf numFmtId="0" fontId="19" fillId="0" borderId="0" xfId="0" applyFont="1"/>
    <xf numFmtId="0" fontId="20" fillId="0" borderId="0" xfId="1" applyAlignment="1" applyProtection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gif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195378</xdr:colOff>
      <xdr:row>2</xdr:row>
      <xdr:rowOff>164016</xdr:rowOff>
    </xdr:from>
    <xdr:to>
      <xdr:col>30</xdr:col>
      <xdr:colOff>309678</xdr:colOff>
      <xdr:row>6</xdr:row>
      <xdr:rowOff>11616</xdr:rowOff>
    </xdr:to>
    <xdr:sp macro="" textlink="">
      <xdr:nvSpPr>
        <xdr:cNvPr id="2" name="Скругленный прямоугольник 1"/>
        <xdr:cNvSpPr/>
      </xdr:nvSpPr>
      <xdr:spPr>
        <a:xfrm>
          <a:off x="195378" y="535723"/>
          <a:ext cx="14889666" cy="591015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2400" b="1" i="1">
              <a:latin typeface="+mn-lt"/>
            </a:rPr>
            <a:t>Интерактивный   кроссворд  "Вещества. Первоначальные химические понятия"</a:t>
          </a:r>
        </a:p>
      </xdr:txBody>
    </xdr:sp>
    <xdr:clientData/>
  </xdr:twoCellAnchor>
  <xdr:twoCellAnchor>
    <xdr:from>
      <xdr:col>25</xdr:col>
      <xdr:colOff>57150</xdr:colOff>
      <xdr:row>7</xdr:row>
      <xdr:rowOff>280148</xdr:rowOff>
    </xdr:from>
    <xdr:to>
      <xdr:col>30</xdr:col>
      <xdr:colOff>142875</xdr:colOff>
      <xdr:row>9</xdr:row>
      <xdr:rowOff>19051</xdr:rowOff>
    </xdr:to>
    <xdr:sp macro="" textlink="">
      <xdr:nvSpPr>
        <xdr:cNvPr id="3" name="Скругленный прямоугольник 2"/>
        <xdr:cNvSpPr/>
      </xdr:nvSpPr>
      <xdr:spPr>
        <a:xfrm>
          <a:off x="11487150" y="1652869"/>
          <a:ext cx="2326901" cy="397248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 i="1"/>
            <a:t>По  горизонтали</a:t>
          </a:r>
        </a:p>
      </xdr:txBody>
    </xdr:sp>
    <xdr:clientData/>
  </xdr:twoCellAnchor>
  <xdr:twoCellAnchor>
    <xdr:from>
      <xdr:col>25</xdr:col>
      <xdr:colOff>48516</xdr:colOff>
      <xdr:row>23</xdr:row>
      <xdr:rowOff>214305</xdr:rowOff>
    </xdr:from>
    <xdr:to>
      <xdr:col>30</xdr:col>
      <xdr:colOff>134241</xdr:colOff>
      <xdr:row>25</xdr:row>
      <xdr:rowOff>42495</xdr:rowOff>
    </xdr:to>
    <xdr:sp macro="" textlink="">
      <xdr:nvSpPr>
        <xdr:cNvPr id="5" name="Скругленный прямоугольник 4"/>
        <xdr:cNvSpPr/>
      </xdr:nvSpPr>
      <xdr:spPr>
        <a:xfrm>
          <a:off x="11837950" y="6459470"/>
          <a:ext cx="3140914" cy="295454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 i="1"/>
            <a:t>По </a:t>
          </a:r>
          <a:r>
            <a:rPr lang="ru-RU" sz="1600" b="1" i="1" baseline="0"/>
            <a:t>  вертикали</a:t>
          </a:r>
          <a:endParaRPr lang="ru-RU" sz="1600" b="1" i="1"/>
        </a:p>
      </xdr:txBody>
    </xdr:sp>
    <xdr:clientData/>
  </xdr:twoCellAnchor>
  <xdr:twoCellAnchor editAs="oneCell">
    <xdr:from>
      <xdr:col>44</xdr:col>
      <xdr:colOff>400811</xdr:colOff>
      <xdr:row>1</xdr:row>
      <xdr:rowOff>80770</xdr:rowOff>
    </xdr:from>
    <xdr:to>
      <xdr:col>51</xdr:col>
      <xdr:colOff>413511</xdr:colOff>
      <xdr:row>11</xdr:row>
      <xdr:rowOff>7321</xdr:rowOff>
    </xdr:to>
    <xdr:pic>
      <xdr:nvPicPr>
        <xdr:cNvPr id="6" name="Рисунок 5" descr="1339522504_horo_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187411" y="271270"/>
          <a:ext cx="3124200" cy="2390351"/>
        </a:xfrm>
        <a:prstGeom prst="rect">
          <a:avLst/>
        </a:prstGeom>
      </xdr:spPr>
    </xdr:pic>
    <xdr:clientData/>
  </xdr:twoCellAnchor>
  <xdr:twoCellAnchor editAs="oneCell">
    <xdr:from>
      <xdr:col>41</xdr:col>
      <xdr:colOff>33332</xdr:colOff>
      <xdr:row>2</xdr:row>
      <xdr:rowOff>25126</xdr:rowOff>
    </xdr:from>
    <xdr:to>
      <xdr:col>45</xdr:col>
      <xdr:colOff>311609</xdr:colOff>
      <xdr:row>9</xdr:row>
      <xdr:rowOff>298556</xdr:rowOff>
    </xdr:to>
    <xdr:pic>
      <xdr:nvPicPr>
        <xdr:cNvPr id="7" name="Рисунок 6" descr="45.jpg"/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8635097" y="417332"/>
          <a:ext cx="2071218" cy="1912290"/>
        </a:xfrm>
        <a:prstGeom prst="rect">
          <a:avLst/>
        </a:prstGeom>
      </xdr:spPr>
    </xdr:pic>
    <xdr:clientData/>
  </xdr:twoCellAnchor>
  <xdr:twoCellAnchor editAs="oneCell">
    <xdr:from>
      <xdr:col>11</xdr:col>
      <xdr:colOff>390522</xdr:colOff>
      <xdr:row>28</xdr:row>
      <xdr:rowOff>37135</xdr:rowOff>
    </xdr:from>
    <xdr:to>
      <xdr:col>16</xdr:col>
      <xdr:colOff>105936</xdr:colOff>
      <xdr:row>34</xdr:row>
      <xdr:rowOff>225266</xdr:rowOff>
    </xdr:to>
    <xdr:pic>
      <xdr:nvPicPr>
        <xdr:cNvPr id="9" name="Рисунок 8" descr="tn_main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301850" y="8267330"/>
          <a:ext cx="1947836" cy="2152663"/>
        </a:xfrm>
        <a:prstGeom prst="rect">
          <a:avLst/>
        </a:prstGeom>
      </xdr:spPr>
    </xdr:pic>
    <xdr:clientData/>
  </xdr:twoCellAnchor>
  <xdr:twoCellAnchor editAs="oneCell">
    <xdr:from>
      <xdr:col>49</xdr:col>
      <xdr:colOff>15136</xdr:colOff>
      <xdr:row>10</xdr:row>
      <xdr:rowOff>59702</xdr:rowOff>
    </xdr:from>
    <xdr:to>
      <xdr:col>52</xdr:col>
      <xdr:colOff>393096</xdr:colOff>
      <xdr:row>16</xdr:row>
      <xdr:rowOff>320271</xdr:rowOff>
    </xdr:to>
    <xdr:pic>
      <xdr:nvPicPr>
        <xdr:cNvPr id="8" name="Рисунок 7" descr="ob6.jpg"/>
        <xdr:cNvPicPr>
          <a:picLocks noChangeAspect="1"/>
        </xdr:cNvPicPr>
      </xdr:nvPicPr>
      <xdr:blipFill>
        <a:blip xmlns:r="http://schemas.openxmlformats.org/officeDocument/2006/relationships" r:embed="rId4" cstate="print">
          <a:clrChange>
            <a:clrFrom>
              <a:srgbClr val="EDF8FC"/>
            </a:clrFrom>
            <a:clrTo>
              <a:srgbClr val="EDF8FC">
                <a:alpha val="0"/>
              </a:srgbClr>
            </a:clrTo>
          </a:clrChange>
        </a:blip>
        <a:srcRect t="61504" r="53973"/>
        <a:stretch>
          <a:fillRect/>
        </a:stretch>
      </xdr:blipFill>
      <xdr:spPr>
        <a:xfrm>
          <a:off x="22202783" y="2412937"/>
          <a:ext cx="1722666" cy="21935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195378</xdr:colOff>
      <xdr:row>2</xdr:row>
      <xdr:rowOff>164016</xdr:rowOff>
    </xdr:from>
    <xdr:to>
      <xdr:col>30</xdr:col>
      <xdr:colOff>309678</xdr:colOff>
      <xdr:row>6</xdr:row>
      <xdr:rowOff>11616</xdr:rowOff>
    </xdr:to>
    <xdr:sp macro="" textlink="">
      <xdr:nvSpPr>
        <xdr:cNvPr id="2" name="Скругленный прямоугольник 1"/>
        <xdr:cNvSpPr/>
      </xdr:nvSpPr>
      <xdr:spPr>
        <a:xfrm>
          <a:off x="195378" y="545016"/>
          <a:ext cx="13544550" cy="60960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2400" b="1" i="1">
              <a:latin typeface="+mn-lt"/>
            </a:rPr>
            <a:t>Интерактивный   кроссворд  "Вещества. Первоначальные химические понятия"</a:t>
          </a:r>
        </a:p>
      </xdr:txBody>
    </xdr:sp>
    <xdr:clientData/>
  </xdr:twoCellAnchor>
  <xdr:twoCellAnchor>
    <xdr:from>
      <xdr:col>25</xdr:col>
      <xdr:colOff>57150</xdr:colOff>
      <xdr:row>7</xdr:row>
      <xdr:rowOff>274007</xdr:rowOff>
    </xdr:from>
    <xdr:to>
      <xdr:col>30</xdr:col>
      <xdr:colOff>142875</xdr:colOff>
      <xdr:row>9</xdr:row>
      <xdr:rowOff>19050</xdr:rowOff>
    </xdr:to>
    <xdr:sp macro="" textlink="">
      <xdr:nvSpPr>
        <xdr:cNvPr id="3" name="Скругленный прямоугольник 2"/>
        <xdr:cNvSpPr/>
      </xdr:nvSpPr>
      <xdr:spPr>
        <a:xfrm>
          <a:off x="11252287" y="1644041"/>
          <a:ext cx="2303876" cy="410488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 i="1"/>
            <a:t>По  горизонтали</a:t>
          </a:r>
        </a:p>
      </xdr:txBody>
    </xdr:sp>
    <xdr:clientData/>
  </xdr:twoCellAnchor>
  <xdr:twoCellAnchor>
    <xdr:from>
      <xdr:col>25</xdr:col>
      <xdr:colOff>48516</xdr:colOff>
      <xdr:row>23</xdr:row>
      <xdr:rowOff>214305</xdr:rowOff>
    </xdr:from>
    <xdr:to>
      <xdr:col>30</xdr:col>
      <xdr:colOff>134241</xdr:colOff>
      <xdr:row>25</xdr:row>
      <xdr:rowOff>42495</xdr:rowOff>
    </xdr:to>
    <xdr:sp macro="" textlink="">
      <xdr:nvSpPr>
        <xdr:cNvPr id="4" name="Скругленный прямоугольник 3"/>
        <xdr:cNvSpPr/>
      </xdr:nvSpPr>
      <xdr:spPr>
        <a:xfrm>
          <a:off x="11240391" y="6738930"/>
          <a:ext cx="2324100" cy="47589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 i="1"/>
            <a:t>По </a:t>
          </a:r>
          <a:r>
            <a:rPr lang="ru-RU" sz="1600" b="1" i="1" baseline="0"/>
            <a:t>  вертикали</a:t>
          </a:r>
          <a:endParaRPr lang="ru-RU" sz="1600" b="1" i="1"/>
        </a:p>
      </xdr:txBody>
    </xdr:sp>
    <xdr:clientData/>
  </xdr:twoCellAnchor>
  <xdr:twoCellAnchor editAs="oneCell">
    <xdr:from>
      <xdr:col>44</xdr:col>
      <xdr:colOff>433867</xdr:colOff>
      <xdr:row>1</xdr:row>
      <xdr:rowOff>41715</xdr:rowOff>
    </xdr:from>
    <xdr:to>
      <xdr:col>52</xdr:col>
      <xdr:colOff>2937</xdr:colOff>
      <xdr:row>10</xdr:row>
      <xdr:rowOff>289246</xdr:rowOff>
    </xdr:to>
    <xdr:pic>
      <xdr:nvPicPr>
        <xdr:cNvPr id="5" name="Рисунок 4" descr="1339522504_horo_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57977" y="237434"/>
          <a:ext cx="3118111" cy="2413490"/>
        </a:xfrm>
        <a:prstGeom prst="rect">
          <a:avLst/>
        </a:prstGeom>
      </xdr:spPr>
    </xdr:pic>
    <xdr:clientData/>
  </xdr:twoCellAnchor>
  <xdr:twoCellAnchor editAs="oneCell">
    <xdr:from>
      <xdr:col>41</xdr:col>
      <xdr:colOff>24144</xdr:colOff>
      <xdr:row>1</xdr:row>
      <xdr:rowOff>175731</xdr:rowOff>
    </xdr:from>
    <xdr:to>
      <xdr:col>45</xdr:col>
      <xdr:colOff>163843</xdr:colOff>
      <xdr:row>9</xdr:row>
      <xdr:rowOff>247873</xdr:rowOff>
    </xdr:to>
    <xdr:pic>
      <xdr:nvPicPr>
        <xdr:cNvPr id="6" name="Рисунок 5" descr="45.jpg"/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8317363" y="371450"/>
          <a:ext cx="1914220" cy="1911902"/>
        </a:xfrm>
        <a:prstGeom prst="rect">
          <a:avLst/>
        </a:prstGeom>
      </xdr:spPr>
    </xdr:pic>
    <xdr:clientData/>
  </xdr:twoCellAnchor>
  <xdr:twoCellAnchor editAs="oneCell">
    <xdr:from>
      <xdr:col>11</xdr:col>
      <xdr:colOff>345862</xdr:colOff>
      <xdr:row>28</xdr:row>
      <xdr:rowOff>39143</xdr:rowOff>
    </xdr:from>
    <xdr:to>
      <xdr:col>16</xdr:col>
      <xdr:colOff>132037</xdr:colOff>
      <xdr:row>34</xdr:row>
      <xdr:rowOff>305436</xdr:rowOff>
    </xdr:to>
    <xdr:pic>
      <xdr:nvPicPr>
        <xdr:cNvPr id="7" name="Рисунок 6" descr="tn_main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246628" y="8120030"/>
          <a:ext cx="2013796" cy="2202019"/>
        </a:xfrm>
        <a:prstGeom prst="rect">
          <a:avLst/>
        </a:prstGeom>
      </xdr:spPr>
    </xdr:pic>
    <xdr:clientData/>
  </xdr:twoCellAnchor>
  <xdr:twoCellAnchor editAs="oneCell">
    <xdr:from>
      <xdr:col>49</xdr:col>
      <xdr:colOff>17504</xdr:colOff>
      <xdr:row>10</xdr:row>
      <xdr:rowOff>26345</xdr:rowOff>
    </xdr:from>
    <xdr:to>
      <xdr:col>52</xdr:col>
      <xdr:colOff>390214</xdr:colOff>
      <xdr:row>16</xdr:row>
      <xdr:rowOff>290944</xdr:rowOff>
    </xdr:to>
    <xdr:pic>
      <xdr:nvPicPr>
        <xdr:cNvPr id="8" name="Рисунок 7" descr="ob6.jpg"/>
        <xdr:cNvPicPr>
          <a:picLocks noChangeAspect="1"/>
        </xdr:cNvPicPr>
      </xdr:nvPicPr>
      <xdr:blipFill>
        <a:blip xmlns:r="http://schemas.openxmlformats.org/officeDocument/2006/relationships" r:embed="rId4" cstate="print">
          <a:clrChange>
            <a:clrFrom>
              <a:srgbClr val="EDF8FC"/>
            </a:clrFrom>
            <a:clrTo>
              <a:srgbClr val="EDF8FC">
                <a:alpha val="0"/>
              </a:srgbClr>
            </a:clrTo>
          </a:clrChange>
        </a:blip>
        <a:srcRect t="61504" r="53973"/>
        <a:stretch>
          <a:fillRect/>
        </a:stretch>
      </xdr:blipFill>
      <xdr:spPr>
        <a:xfrm>
          <a:off x="21859764" y="2388023"/>
          <a:ext cx="1703601" cy="22217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195378</xdr:colOff>
      <xdr:row>2</xdr:row>
      <xdr:rowOff>164016</xdr:rowOff>
    </xdr:from>
    <xdr:to>
      <xdr:col>30</xdr:col>
      <xdr:colOff>309678</xdr:colOff>
      <xdr:row>6</xdr:row>
      <xdr:rowOff>11616</xdr:rowOff>
    </xdr:to>
    <xdr:sp macro="" textlink="">
      <xdr:nvSpPr>
        <xdr:cNvPr id="2" name="Скругленный прямоугольник 1"/>
        <xdr:cNvSpPr/>
      </xdr:nvSpPr>
      <xdr:spPr>
        <a:xfrm>
          <a:off x="195378" y="545016"/>
          <a:ext cx="13544550" cy="60960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2400" b="1" i="1">
              <a:latin typeface="+mn-lt"/>
            </a:rPr>
            <a:t>Интерактивный   кроссворд  "Вещества. Первоначальные химические понятия"</a:t>
          </a:r>
        </a:p>
      </xdr:txBody>
    </xdr:sp>
    <xdr:clientData/>
  </xdr:twoCellAnchor>
  <xdr:twoCellAnchor>
    <xdr:from>
      <xdr:col>25</xdr:col>
      <xdr:colOff>57150</xdr:colOff>
      <xdr:row>7</xdr:row>
      <xdr:rowOff>241480</xdr:rowOff>
    </xdr:from>
    <xdr:to>
      <xdr:col>30</xdr:col>
      <xdr:colOff>142875</xdr:colOff>
      <xdr:row>9</xdr:row>
      <xdr:rowOff>19051</xdr:rowOff>
    </xdr:to>
    <xdr:sp macro="" textlink="">
      <xdr:nvSpPr>
        <xdr:cNvPr id="3" name="Скругленный прямоугольник 2"/>
        <xdr:cNvSpPr/>
      </xdr:nvSpPr>
      <xdr:spPr>
        <a:xfrm>
          <a:off x="11259087" y="1556198"/>
          <a:ext cx="2299281" cy="4349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 i="1"/>
            <a:t>По  горизонтали</a:t>
          </a:r>
        </a:p>
      </xdr:txBody>
    </xdr:sp>
    <xdr:clientData/>
  </xdr:twoCellAnchor>
  <xdr:twoCellAnchor>
    <xdr:from>
      <xdr:col>25</xdr:col>
      <xdr:colOff>48516</xdr:colOff>
      <xdr:row>23</xdr:row>
      <xdr:rowOff>214305</xdr:rowOff>
    </xdr:from>
    <xdr:to>
      <xdr:col>30</xdr:col>
      <xdr:colOff>134241</xdr:colOff>
      <xdr:row>25</xdr:row>
      <xdr:rowOff>42495</xdr:rowOff>
    </xdr:to>
    <xdr:sp macro="" textlink="">
      <xdr:nvSpPr>
        <xdr:cNvPr id="4" name="Скругленный прямоугольник 3"/>
        <xdr:cNvSpPr/>
      </xdr:nvSpPr>
      <xdr:spPr>
        <a:xfrm>
          <a:off x="11240391" y="6738930"/>
          <a:ext cx="2324100" cy="47589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 i="1"/>
            <a:t>По </a:t>
          </a:r>
          <a:r>
            <a:rPr lang="ru-RU" sz="1600" b="1" i="1" baseline="0"/>
            <a:t>  вертикали</a:t>
          </a:r>
          <a:endParaRPr lang="ru-RU" sz="1600" b="1" i="1"/>
        </a:p>
      </xdr:txBody>
    </xdr:sp>
    <xdr:clientData/>
  </xdr:twoCellAnchor>
  <xdr:twoCellAnchor editAs="oneCell">
    <xdr:from>
      <xdr:col>11</xdr:col>
      <xdr:colOff>180975</xdr:colOff>
      <xdr:row>28</xdr:row>
      <xdr:rowOff>15874</xdr:rowOff>
    </xdr:from>
    <xdr:to>
      <xdr:col>16</xdr:col>
      <xdr:colOff>257175</xdr:colOff>
      <xdr:row>35</xdr:row>
      <xdr:rowOff>265641</xdr:rowOff>
    </xdr:to>
    <xdr:pic>
      <xdr:nvPicPr>
        <xdr:cNvPr id="7" name="Рисунок 6" descr="tn_main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70475" y="8032749"/>
          <a:ext cx="2298700" cy="2472267"/>
        </a:xfrm>
        <a:prstGeom prst="rect">
          <a:avLst/>
        </a:prstGeom>
      </xdr:spPr>
    </xdr:pic>
    <xdr:clientData/>
  </xdr:twoCellAnchor>
  <xdr:twoCellAnchor editAs="oneCell">
    <xdr:from>
      <xdr:col>44</xdr:col>
      <xdr:colOff>375634</xdr:colOff>
      <xdr:row>1</xdr:row>
      <xdr:rowOff>67096</xdr:rowOff>
    </xdr:from>
    <xdr:to>
      <xdr:col>51</xdr:col>
      <xdr:colOff>427002</xdr:colOff>
      <xdr:row>11</xdr:row>
      <xdr:rowOff>39141</xdr:rowOff>
    </xdr:to>
    <xdr:pic>
      <xdr:nvPicPr>
        <xdr:cNvPr id="10" name="Рисунок 9" descr="1339522504_horo_0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989085" y="254913"/>
          <a:ext cx="3150347" cy="2400249"/>
        </a:xfrm>
        <a:prstGeom prst="rect">
          <a:avLst/>
        </a:prstGeom>
      </xdr:spPr>
    </xdr:pic>
    <xdr:clientData/>
  </xdr:twoCellAnchor>
  <xdr:twoCellAnchor editAs="oneCell">
    <xdr:from>
      <xdr:col>41</xdr:col>
      <xdr:colOff>63</xdr:colOff>
      <xdr:row>2</xdr:row>
      <xdr:rowOff>53674</xdr:rowOff>
    </xdr:from>
    <xdr:to>
      <xdr:col>45</xdr:col>
      <xdr:colOff>143438</xdr:colOff>
      <xdr:row>10</xdr:row>
      <xdr:rowOff>47161</xdr:rowOff>
    </xdr:to>
    <xdr:pic>
      <xdr:nvPicPr>
        <xdr:cNvPr id="11" name="Рисунок 10" descr="45.jpg"/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8285380" y="429308"/>
          <a:ext cx="1914220" cy="1911902"/>
        </a:xfrm>
        <a:prstGeom prst="rect">
          <a:avLst/>
        </a:prstGeom>
      </xdr:spPr>
    </xdr:pic>
    <xdr:clientData/>
  </xdr:twoCellAnchor>
  <xdr:twoCellAnchor editAs="oneCell">
    <xdr:from>
      <xdr:col>49</xdr:col>
      <xdr:colOff>26846</xdr:colOff>
      <xdr:row>10</xdr:row>
      <xdr:rowOff>40304</xdr:rowOff>
    </xdr:from>
    <xdr:to>
      <xdr:col>52</xdr:col>
      <xdr:colOff>402313</xdr:colOff>
      <xdr:row>17</xdr:row>
      <xdr:rowOff>8292</xdr:rowOff>
    </xdr:to>
    <xdr:pic>
      <xdr:nvPicPr>
        <xdr:cNvPr id="12" name="Рисунок 11" descr="ob6.jpg"/>
        <xdr:cNvPicPr>
          <a:picLocks noChangeAspect="1"/>
        </xdr:cNvPicPr>
      </xdr:nvPicPr>
      <xdr:blipFill>
        <a:blip xmlns:r="http://schemas.openxmlformats.org/officeDocument/2006/relationships" r:embed="rId4" cstate="print">
          <a:clrChange>
            <a:clrFrom>
              <a:srgbClr val="EDF8FC"/>
            </a:clrFrom>
            <a:clrTo>
              <a:srgbClr val="EDF8FC">
                <a:alpha val="0"/>
              </a:srgbClr>
            </a:clrTo>
          </a:clrChange>
        </a:blip>
        <a:srcRect t="61504" r="53973"/>
        <a:stretch>
          <a:fillRect/>
        </a:stretch>
      </xdr:blipFill>
      <xdr:spPr>
        <a:xfrm>
          <a:off x="21719698" y="2334353"/>
          <a:ext cx="1703601" cy="2221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images.yandex.ru/yandsearch?p=6&amp;text=%D0%B7%D0%BD%D0%B0%D0%BA%D0%B8%20%D1%85%D0%B8%D0%BC%D0%B8%D1%87%D0%B5%D1%81%D0%BA%D0%B8%D1%85%20%D1%8D%D0%BB%D0%B5%D0%BC%D0%B5%D0%BD%D1%82%D0%BE%D0%B2&amp;pos=183&amp;rpt=simage&amp;img_url=http%3A%2F%2Fwww.uchmarket.ru%2Fcatalog%2Fsm%2F12016_6.gif" TargetMode="External"/><Relationship Id="rId2" Type="http://schemas.openxmlformats.org/officeDocument/2006/relationships/hyperlink" Target="http://images.yandex.ru/yandsearch?source=wiz&amp;text=%D0%BC%D0%BE%D0%BB%D0%B5%D0%BA%D1%83%D0%BB%D0%B0&amp;noreask=1&amp;pos=3&amp;rpt=simage&amp;lr=46&amp;img_url=http%3A%2F%2Fwww.adobetutorialz.com%2Fcontent_images%2FAdobePhotoshop%2FART-D%2Ftutorial107%2F45.jpg" TargetMode="External"/><Relationship Id="rId1" Type="http://schemas.openxmlformats.org/officeDocument/2006/relationships/hyperlink" Target="http://www.proshkolu.ru/club/chemistry/file2/4109108/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images.yandex.ru/yandsearch?p=16&amp;text=%D0%B7%D0%BD%D0%B0%D0%BA%D0%B8%20%D1%85%D0%B8%D0%BC%D0%B8%D1%87%D0%B5%D1%81%D0%BA%D0%B8%D1%85%20%D1%8D%D0%BB%D0%B5%D0%BC%D0%B5%D0%BD%D1%82%D0%BE%D0%B2&amp;pos=500&amp;rpt=simage&amp;img_url=http%3A%2F%2Flol54.ru%2Fuploads%2Fposts%2F2012-06%2Fthumbs%2F1339522504_horo_01.jpg" TargetMode="External"/><Relationship Id="rId4" Type="http://schemas.openxmlformats.org/officeDocument/2006/relationships/hyperlink" Target="http://images.yandex.ru/yandsearch?p=13&amp;text=%D0%B7%D0%BD%D0%B0%D0%BA%D0%B8%20%D1%85%D0%B8%D0%BC%D0%B8%D1%87%D0%B5%D1%81%D0%BA%D0%B8%D1%85%20%D1%8D%D0%BB%D0%B5%D0%BC%D0%B5%D0%BD%D1%82%D0%BE%D0%B2&amp;pos=407&amp;rpt=simage&amp;img_url=http%3A%2F%2Fs52.radikal.ru%2Fi136%2F1006%2F3f%2Fd8531763aeb4.gi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BB39"/>
  <sheetViews>
    <sheetView tabSelected="1" topLeftCell="A7" zoomScale="64" zoomScaleNormal="64" workbookViewId="0">
      <selection activeCell="R27" sqref="R27"/>
    </sheetView>
  </sheetViews>
  <sheetFormatPr defaultColWidth="6.7109375" defaultRowHeight="15" x14ac:dyDescent="0.25"/>
  <cols>
    <col min="24" max="24" width="10" bestFit="1" customWidth="1"/>
  </cols>
  <sheetData>
    <row r="8" spans="1:50" ht="26.25" x14ac:dyDescent="0.4">
      <c r="M8" s="7">
        <v>1</v>
      </c>
    </row>
    <row r="9" spans="1:50" ht="25.5" customHeight="1" x14ac:dyDescent="0.4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7">
        <v>3</v>
      </c>
      <c r="P9" s="5"/>
      <c r="Q9" s="5"/>
      <c r="R9" s="5"/>
      <c r="S9" s="5"/>
      <c r="T9" s="5"/>
      <c r="U9" s="5"/>
      <c r="V9" s="5"/>
      <c r="W9" s="5"/>
      <c r="X9" s="5"/>
    </row>
    <row r="10" spans="1:50" ht="26.1" customHeight="1" x14ac:dyDescent="0.4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6"/>
      <c r="N10" s="5"/>
      <c r="O10" s="6"/>
      <c r="P10" s="5"/>
      <c r="Q10" s="5"/>
      <c r="R10" s="5"/>
      <c r="S10" s="5"/>
      <c r="T10" s="7">
        <v>5</v>
      </c>
      <c r="U10" s="5"/>
      <c r="V10" s="5"/>
      <c r="W10" s="5"/>
      <c r="X10" s="7">
        <v>7</v>
      </c>
    </row>
    <row r="11" spans="1:50" ht="26.1" customHeight="1" x14ac:dyDescent="0.4">
      <c r="B11" s="5"/>
      <c r="C11" s="5"/>
      <c r="D11" s="5"/>
      <c r="E11" s="5"/>
      <c r="F11" s="5"/>
      <c r="G11" s="5"/>
      <c r="H11" s="5"/>
      <c r="I11" s="5"/>
      <c r="J11" s="7">
        <v>9</v>
      </c>
      <c r="K11" s="5"/>
      <c r="L11" s="5"/>
      <c r="M11" s="6"/>
      <c r="N11" s="5"/>
      <c r="O11" s="6"/>
      <c r="P11" s="5"/>
      <c r="Q11" s="5"/>
      <c r="R11" s="5"/>
      <c r="S11" s="5"/>
      <c r="T11" s="6"/>
      <c r="U11" s="5"/>
      <c r="V11" s="7">
        <v>11</v>
      </c>
      <c r="W11" s="5"/>
      <c r="X11" s="6"/>
      <c r="Z11" s="34" t="s">
        <v>31</v>
      </c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5"/>
      <c r="AT11" s="35"/>
      <c r="AU11" s="35"/>
      <c r="AV11" s="35"/>
      <c r="AW11" s="35"/>
      <c r="AX11" s="35"/>
    </row>
    <row r="12" spans="1:50" ht="26.1" customHeight="1" x14ac:dyDescent="0.4">
      <c r="B12" s="8">
        <v>13</v>
      </c>
      <c r="C12" s="5"/>
      <c r="D12" s="5"/>
      <c r="E12" s="5"/>
      <c r="F12" s="7">
        <v>15</v>
      </c>
      <c r="G12" s="5"/>
      <c r="H12" s="5"/>
      <c r="I12" s="9">
        <v>2</v>
      </c>
      <c r="J12" s="10" t="s">
        <v>71</v>
      </c>
      <c r="K12" s="11" t="s">
        <v>72</v>
      </c>
      <c r="L12" s="12" t="s">
        <v>73</v>
      </c>
      <c r="M12" s="6" t="s">
        <v>71</v>
      </c>
      <c r="N12" s="13" t="s">
        <v>72</v>
      </c>
      <c r="O12" s="6" t="s">
        <v>74</v>
      </c>
      <c r="P12" s="5"/>
      <c r="Q12" s="5"/>
      <c r="R12" s="7">
        <v>17</v>
      </c>
      <c r="S12" s="5"/>
      <c r="T12" s="6"/>
      <c r="U12" s="5"/>
      <c r="V12" s="6"/>
      <c r="W12" s="5"/>
      <c r="X12" s="6"/>
      <c r="Z12" s="34" t="s">
        <v>33</v>
      </c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5"/>
      <c r="AT12" s="35"/>
      <c r="AU12" s="35"/>
      <c r="AV12" s="35"/>
      <c r="AW12" s="35"/>
      <c r="AX12" s="35"/>
    </row>
    <row r="13" spans="1:50" ht="26.1" customHeight="1" x14ac:dyDescent="0.35">
      <c r="A13" s="23">
        <v>4</v>
      </c>
      <c r="B13" s="6"/>
      <c r="C13" s="11"/>
      <c r="D13" s="6"/>
      <c r="E13" s="12"/>
      <c r="F13" s="6"/>
      <c r="G13" s="11"/>
      <c r="H13" s="6"/>
      <c r="I13" s="14"/>
      <c r="J13" s="15"/>
      <c r="K13" s="16"/>
      <c r="L13" s="16"/>
      <c r="M13" s="6"/>
      <c r="N13" s="16"/>
      <c r="O13" s="6"/>
      <c r="P13" s="16"/>
      <c r="Q13" s="17">
        <v>6</v>
      </c>
      <c r="R13" s="6"/>
      <c r="S13" s="13"/>
      <c r="T13" s="6"/>
      <c r="U13" s="13"/>
      <c r="V13" s="6"/>
      <c r="W13" s="13"/>
      <c r="X13" s="6"/>
      <c r="Y13" s="1"/>
      <c r="Z13" s="36" t="s">
        <v>32</v>
      </c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5"/>
      <c r="AT13" s="35"/>
      <c r="AU13" s="35"/>
      <c r="AV13" s="35"/>
      <c r="AW13" s="35"/>
      <c r="AX13" s="35"/>
    </row>
    <row r="14" spans="1:50" ht="26.1" customHeight="1" x14ac:dyDescent="0.4">
      <c r="B14" s="10"/>
      <c r="C14" s="5"/>
      <c r="D14" s="5"/>
      <c r="E14" s="5"/>
      <c r="F14" s="6"/>
      <c r="G14" s="5"/>
      <c r="H14" s="8">
        <v>8</v>
      </c>
      <c r="I14" s="6"/>
      <c r="J14" s="6"/>
      <c r="K14" s="6"/>
      <c r="L14" s="12"/>
      <c r="M14" s="6"/>
      <c r="N14" s="13"/>
      <c r="O14" s="6"/>
      <c r="P14" s="11"/>
      <c r="Q14" s="5"/>
      <c r="R14" s="6"/>
      <c r="S14" s="5"/>
      <c r="T14" s="6"/>
      <c r="U14" s="5"/>
      <c r="V14" s="6"/>
      <c r="W14" s="5"/>
      <c r="X14" s="6"/>
      <c r="Z14" s="34" t="s">
        <v>34</v>
      </c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5"/>
      <c r="AT14" s="35"/>
      <c r="AU14" s="35"/>
      <c r="AV14" s="35"/>
      <c r="AW14" s="35"/>
      <c r="AX14" s="35"/>
    </row>
    <row r="15" spans="1:50" ht="26.1" customHeight="1" x14ac:dyDescent="0.4">
      <c r="B15" s="10"/>
      <c r="C15" s="5"/>
      <c r="D15" s="5"/>
      <c r="E15" s="5"/>
      <c r="F15" s="15"/>
      <c r="G15" s="5"/>
      <c r="H15" s="5"/>
      <c r="I15" s="5"/>
      <c r="J15" s="18"/>
      <c r="K15" s="5"/>
      <c r="L15" s="5"/>
      <c r="M15" s="5"/>
      <c r="N15" s="5"/>
      <c r="O15" s="6"/>
      <c r="P15" s="5"/>
      <c r="Q15" s="5"/>
      <c r="R15" s="15"/>
      <c r="S15" s="5"/>
      <c r="T15" s="5"/>
      <c r="U15" s="5"/>
      <c r="V15" s="6"/>
      <c r="W15" s="5"/>
      <c r="X15" s="5"/>
      <c r="Z15" s="34" t="s">
        <v>35</v>
      </c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5"/>
      <c r="AT15" s="35"/>
      <c r="AU15" s="35"/>
      <c r="AV15" s="35"/>
      <c r="AW15" s="35"/>
      <c r="AX15" s="35"/>
    </row>
    <row r="16" spans="1:50" ht="26.1" customHeight="1" x14ac:dyDescent="0.4">
      <c r="B16" s="10"/>
      <c r="C16" s="5"/>
      <c r="D16" s="8">
        <v>10</v>
      </c>
      <c r="E16" s="6"/>
      <c r="F16" s="6"/>
      <c r="G16" s="6"/>
      <c r="H16" s="6"/>
      <c r="I16" s="6"/>
      <c r="J16" s="6"/>
      <c r="K16" s="6"/>
      <c r="L16" s="6"/>
      <c r="M16" s="5"/>
      <c r="N16" s="8">
        <v>12</v>
      </c>
      <c r="O16" s="6"/>
      <c r="P16" s="11"/>
      <c r="Q16" s="6"/>
      <c r="R16" s="6"/>
      <c r="S16" s="6"/>
      <c r="T16" s="6"/>
      <c r="U16" s="5"/>
      <c r="V16" s="6"/>
      <c r="W16" s="5"/>
      <c r="X16" s="5"/>
      <c r="Z16" s="34" t="s">
        <v>37</v>
      </c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5"/>
      <c r="AT16" s="35"/>
      <c r="AU16" s="35"/>
      <c r="AV16" s="35"/>
      <c r="AW16" s="35"/>
      <c r="AX16" s="35"/>
    </row>
    <row r="17" spans="1:54" ht="26.1" customHeight="1" x14ac:dyDescent="0.4">
      <c r="B17" s="19"/>
      <c r="C17" s="5"/>
      <c r="D17" s="5"/>
      <c r="E17" s="5"/>
      <c r="F17" s="20"/>
      <c r="G17" s="5"/>
      <c r="H17" s="5"/>
      <c r="I17" s="5"/>
      <c r="J17" s="18"/>
      <c r="K17" s="5"/>
      <c r="L17" s="5"/>
      <c r="M17" s="5"/>
      <c r="N17" s="5"/>
      <c r="O17" s="6"/>
      <c r="P17" s="5"/>
      <c r="Q17" s="5"/>
      <c r="R17" s="21"/>
      <c r="S17" s="5"/>
      <c r="T17" s="5"/>
      <c r="U17" s="7">
        <v>19</v>
      </c>
      <c r="V17" s="15"/>
      <c r="W17" s="5"/>
      <c r="X17" s="5"/>
      <c r="Z17" s="34" t="s">
        <v>36</v>
      </c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5"/>
      <c r="AT17" s="35"/>
      <c r="AU17" s="35"/>
      <c r="AV17" s="35"/>
      <c r="AW17" s="35"/>
      <c r="AX17" s="35"/>
    </row>
    <row r="18" spans="1:54" ht="26.1" customHeight="1" x14ac:dyDescent="0.4">
      <c r="A18" s="23">
        <v>14</v>
      </c>
      <c r="B18" s="6"/>
      <c r="C18" s="6"/>
      <c r="D18" s="6"/>
      <c r="E18" s="6"/>
      <c r="F18" s="6"/>
      <c r="G18" s="6"/>
      <c r="H18" s="8">
        <v>16</v>
      </c>
      <c r="I18" s="6"/>
      <c r="J18" s="10"/>
      <c r="K18" s="6"/>
      <c r="L18" s="5"/>
      <c r="M18" s="7">
        <v>23</v>
      </c>
      <c r="N18" s="5"/>
      <c r="O18" s="5"/>
      <c r="P18" s="5"/>
      <c r="Q18" s="5"/>
      <c r="R18" s="6"/>
      <c r="S18" s="5"/>
      <c r="T18" s="8">
        <v>18</v>
      </c>
      <c r="U18" s="6"/>
      <c r="V18" s="11"/>
      <c r="W18" s="6"/>
      <c r="X18" s="5"/>
      <c r="Z18" s="34" t="s">
        <v>38</v>
      </c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5"/>
      <c r="AT18" s="35"/>
      <c r="AU18" s="35"/>
      <c r="AV18" s="35"/>
      <c r="AW18" s="35"/>
      <c r="AX18" s="35"/>
    </row>
    <row r="19" spans="1:54" ht="26.1" customHeight="1" x14ac:dyDescent="0.4">
      <c r="B19" s="22"/>
      <c r="C19" s="5"/>
      <c r="D19" s="5"/>
      <c r="E19" s="8">
        <v>21</v>
      </c>
      <c r="F19" s="20"/>
      <c r="G19" s="5"/>
      <c r="H19" s="5"/>
      <c r="I19" s="5"/>
      <c r="J19" s="22"/>
      <c r="K19" s="5"/>
      <c r="L19" s="5"/>
      <c r="M19" s="15"/>
      <c r="N19" s="5"/>
      <c r="O19" s="7">
        <v>25</v>
      </c>
      <c r="P19" s="5"/>
      <c r="Q19" s="5"/>
      <c r="R19" s="15"/>
      <c r="S19" s="5"/>
      <c r="T19" s="5"/>
      <c r="U19" s="6"/>
      <c r="V19" s="5"/>
      <c r="W19" s="5"/>
      <c r="X19" s="5"/>
      <c r="Z19" s="34" t="s">
        <v>40</v>
      </c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5"/>
      <c r="AT19" s="35"/>
      <c r="AU19" s="35"/>
      <c r="AV19" s="35"/>
      <c r="AW19" s="35"/>
      <c r="AX19" s="35"/>
    </row>
    <row r="20" spans="1:54" ht="26.1" customHeight="1" x14ac:dyDescent="0.4">
      <c r="B20" s="10"/>
      <c r="C20" s="8">
        <v>20</v>
      </c>
      <c r="D20" s="6"/>
      <c r="E20" s="6"/>
      <c r="F20" s="6"/>
      <c r="G20" s="6"/>
      <c r="H20" s="6"/>
      <c r="I20" s="6"/>
      <c r="J20" s="10"/>
      <c r="K20" s="8">
        <v>22</v>
      </c>
      <c r="L20" s="6"/>
      <c r="M20" s="6"/>
      <c r="N20" s="6"/>
      <c r="O20" s="6"/>
      <c r="P20" s="6"/>
      <c r="Q20" s="6"/>
      <c r="R20" s="6"/>
      <c r="S20" s="6"/>
      <c r="T20" s="5"/>
      <c r="U20" s="6"/>
      <c r="V20" s="5"/>
      <c r="W20" s="5"/>
      <c r="X20" s="5"/>
      <c r="Z20" s="34" t="s">
        <v>39</v>
      </c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5"/>
      <c r="AT20" s="35"/>
      <c r="AU20" s="35"/>
      <c r="AV20" s="35"/>
      <c r="AW20" s="35"/>
      <c r="AX20" s="35"/>
    </row>
    <row r="21" spans="1:54" ht="26.1" customHeight="1" x14ac:dyDescent="0.4">
      <c r="B21" s="5"/>
      <c r="C21" s="5"/>
      <c r="D21" s="5"/>
      <c r="E21" s="6"/>
      <c r="F21" s="5"/>
      <c r="G21" s="5"/>
      <c r="H21" s="5"/>
      <c r="I21" s="5"/>
      <c r="J21" s="19"/>
      <c r="K21" s="5"/>
      <c r="L21" s="5"/>
      <c r="M21" s="21"/>
      <c r="N21" s="5"/>
      <c r="O21" s="21"/>
      <c r="P21" s="5"/>
      <c r="Q21" s="5"/>
      <c r="R21" s="20"/>
      <c r="S21" s="5"/>
      <c r="T21" s="5"/>
      <c r="U21" s="15"/>
      <c r="V21" s="5"/>
      <c r="W21" s="5"/>
      <c r="X21" s="5"/>
      <c r="Z21" s="34" t="s">
        <v>41</v>
      </c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5"/>
      <c r="AT21" s="35"/>
      <c r="AU21" s="35"/>
      <c r="AV21" s="35"/>
      <c r="AW21" s="35"/>
      <c r="AX21" s="35"/>
    </row>
    <row r="22" spans="1:54" ht="26.1" customHeight="1" x14ac:dyDescent="0.4">
      <c r="B22" s="5"/>
      <c r="C22" s="5"/>
      <c r="D22" s="8">
        <v>24</v>
      </c>
      <c r="E22" s="6"/>
      <c r="F22" s="6"/>
      <c r="G22" s="6"/>
      <c r="H22" s="6"/>
      <c r="I22" s="6"/>
      <c r="J22" s="6"/>
      <c r="K22" s="6"/>
      <c r="L22" s="12"/>
      <c r="M22" s="6"/>
      <c r="N22" s="13"/>
      <c r="O22" s="6"/>
      <c r="P22" s="8">
        <v>26</v>
      </c>
      <c r="Q22" s="6"/>
      <c r="R22" s="6"/>
      <c r="S22" s="6"/>
      <c r="T22" s="6"/>
      <c r="U22" s="6"/>
      <c r="V22" s="6"/>
      <c r="W22" s="5"/>
      <c r="X22" s="5"/>
      <c r="Z22" s="34" t="s">
        <v>42</v>
      </c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5"/>
      <c r="AT22" s="35"/>
      <c r="AU22" s="35"/>
      <c r="AV22" s="35"/>
      <c r="AW22" s="35"/>
      <c r="AX22" s="35"/>
    </row>
    <row r="23" spans="1:54" ht="26.1" customHeight="1" x14ac:dyDescent="0.4">
      <c r="B23" s="5"/>
      <c r="C23" s="5"/>
      <c r="D23" s="5"/>
      <c r="E23" s="6"/>
      <c r="F23" s="5"/>
      <c r="G23" s="5"/>
      <c r="H23" s="5"/>
      <c r="I23" s="5"/>
      <c r="J23" s="22"/>
      <c r="K23" s="5"/>
      <c r="L23" s="5"/>
      <c r="M23" s="6"/>
      <c r="N23" s="5"/>
      <c r="O23" s="6"/>
      <c r="P23" s="5"/>
      <c r="Q23" s="5"/>
      <c r="R23" s="21"/>
      <c r="S23" s="5"/>
      <c r="T23" s="5"/>
      <c r="U23" s="21"/>
      <c r="V23" s="5"/>
      <c r="W23" s="5"/>
      <c r="X23" s="5"/>
      <c r="Z23" s="34" t="s">
        <v>43</v>
      </c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5"/>
      <c r="AT23" s="35"/>
      <c r="AU23" s="35"/>
      <c r="AV23" s="35"/>
      <c r="AW23" s="35"/>
      <c r="AX23" s="35"/>
    </row>
    <row r="24" spans="1:54" ht="26.1" customHeight="1" x14ac:dyDescent="0.4">
      <c r="B24" s="5"/>
      <c r="C24" s="5"/>
      <c r="D24" s="5"/>
      <c r="E24" s="6"/>
      <c r="F24" s="5"/>
      <c r="G24" s="5"/>
      <c r="H24" s="5"/>
      <c r="I24" s="5"/>
      <c r="J24" s="5"/>
      <c r="K24" s="5"/>
      <c r="L24" s="5"/>
      <c r="M24" s="6"/>
      <c r="N24" s="5"/>
      <c r="O24" s="6"/>
      <c r="P24" s="5"/>
      <c r="Q24" s="5"/>
      <c r="R24" s="5"/>
      <c r="S24" s="5"/>
      <c r="T24" s="5"/>
      <c r="U24" s="5"/>
      <c r="V24" s="5"/>
      <c r="W24" s="5"/>
      <c r="X24" s="5"/>
    </row>
    <row r="25" spans="1:54" ht="26.1" customHeight="1" x14ac:dyDescent="0.25">
      <c r="E25" s="6"/>
    </row>
    <row r="26" spans="1:54" ht="26.1" customHeight="1" x14ac:dyDescent="0.25"/>
    <row r="27" spans="1:54" ht="26.1" customHeight="1" x14ac:dyDescent="0.45">
      <c r="A27" s="30" t="s">
        <v>55</v>
      </c>
      <c r="X27" s="24">
        <v>144</v>
      </c>
      <c r="Z27" s="34" t="s">
        <v>44</v>
      </c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1"/>
      <c r="AZ27" s="31"/>
      <c r="BA27" s="31"/>
      <c r="BB27" s="31"/>
    </row>
    <row r="28" spans="1:54" ht="26.1" customHeight="1" x14ac:dyDescent="0.45">
      <c r="A28" s="28" t="s">
        <v>54</v>
      </c>
      <c r="B28" s="29"/>
      <c r="C28" s="29"/>
      <c r="D28" s="29"/>
      <c r="E28" s="29"/>
      <c r="F28" s="29"/>
      <c r="G28" s="29"/>
      <c r="H28" s="29"/>
      <c r="I28" s="29"/>
      <c r="J28" s="29"/>
      <c r="X28" s="32">
        <f>Лист2!X28</f>
        <v>6</v>
      </c>
      <c r="Z28" s="34" t="s">
        <v>45</v>
      </c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1"/>
      <c r="AZ28" s="31"/>
      <c r="BA28" s="31"/>
      <c r="BB28" s="31"/>
    </row>
    <row r="29" spans="1:54" ht="26.1" customHeight="1" x14ac:dyDescent="0.35">
      <c r="Z29" s="34" t="s">
        <v>46</v>
      </c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1"/>
      <c r="AZ29" s="31"/>
      <c r="BA29" s="31"/>
      <c r="BB29" s="31"/>
    </row>
    <row r="30" spans="1:54" ht="26.1" customHeight="1" x14ac:dyDescent="0.55000000000000004">
      <c r="B30" s="25" t="str">
        <f>IF(Лист2!X28=144, "Все правильно! Молодец!","Желаем успеха!")</f>
        <v>Желаем успеха!</v>
      </c>
      <c r="C30" s="25"/>
      <c r="D30" s="26"/>
      <c r="E30" s="26"/>
      <c r="F30" s="26"/>
      <c r="G30" s="27"/>
      <c r="Z30" s="34" t="s">
        <v>47</v>
      </c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1"/>
      <c r="AZ30" s="31"/>
      <c r="BA30" s="31"/>
      <c r="BB30" s="31"/>
    </row>
    <row r="31" spans="1:54" ht="26.1" customHeight="1" x14ac:dyDescent="0.35">
      <c r="Z31" s="34" t="s">
        <v>48</v>
      </c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1"/>
      <c r="AZ31" s="31"/>
      <c r="BA31" s="31"/>
      <c r="BB31" s="31"/>
    </row>
    <row r="32" spans="1:54" ht="26.1" customHeight="1" x14ac:dyDescent="0.35">
      <c r="Z32" s="34" t="s">
        <v>49</v>
      </c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1"/>
      <c r="AZ32" s="31"/>
      <c r="BA32" s="31"/>
      <c r="BB32" s="31"/>
    </row>
    <row r="33" spans="26:54" ht="26.1" customHeight="1" x14ac:dyDescent="0.35">
      <c r="Z33" s="34" t="s">
        <v>50</v>
      </c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1"/>
      <c r="AZ33" s="31"/>
      <c r="BA33" s="31"/>
      <c r="BB33" s="31"/>
    </row>
    <row r="34" spans="26:54" ht="26.1" customHeight="1" x14ac:dyDescent="0.35">
      <c r="Z34" s="34" t="s">
        <v>51</v>
      </c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1"/>
      <c r="AZ34" s="31"/>
      <c r="BA34" s="31"/>
      <c r="BB34" s="31"/>
    </row>
    <row r="35" spans="26:54" ht="26.1" customHeight="1" x14ac:dyDescent="0.35">
      <c r="Z35" s="34" t="s">
        <v>52</v>
      </c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1"/>
      <c r="AZ35" s="31"/>
      <c r="BA35" s="31"/>
      <c r="BB35" s="31"/>
    </row>
    <row r="36" spans="26:54" ht="26.1" customHeight="1" x14ac:dyDescent="0.35">
      <c r="Z36" s="34" t="s">
        <v>53</v>
      </c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1"/>
      <c r="AZ36" s="31"/>
      <c r="BA36" s="31"/>
      <c r="BB36" s="31"/>
    </row>
    <row r="37" spans="26:54" ht="26.1" customHeight="1" x14ac:dyDescent="0.35">
      <c r="Z37" s="34" t="s">
        <v>58</v>
      </c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1"/>
      <c r="AZ37" s="31"/>
      <c r="BA37" s="31"/>
      <c r="BB37" s="31"/>
    </row>
    <row r="38" spans="26:54" ht="26.1" customHeight="1" x14ac:dyDescent="0.35">
      <c r="Z38" s="34" t="s">
        <v>57</v>
      </c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1"/>
      <c r="AZ38" s="31"/>
      <c r="BA38" s="31"/>
      <c r="BB38" s="31"/>
    </row>
    <row r="39" spans="26:54" ht="23.25" x14ac:dyDescent="0.35">
      <c r="Z39" s="34" t="s">
        <v>56</v>
      </c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</row>
  </sheetData>
  <sheetProtection password="CF7A" sheet="1" objects="1" scenarios="1"/>
  <protectedRanges>
    <protectedRange sqref="B9:X25" name="Диапазон1"/>
  </protectedRange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BB39"/>
  <sheetViews>
    <sheetView zoomScale="62" zoomScaleNormal="62" workbookViewId="0">
      <selection activeCell="X27" sqref="X27"/>
    </sheetView>
  </sheetViews>
  <sheetFormatPr defaultColWidth="6.7109375" defaultRowHeight="15" x14ac:dyDescent="0.25"/>
  <cols>
    <col min="24" max="24" width="8.140625" customWidth="1"/>
  </cols>
  <sheetData>
    <row r="8" spans="1:47" ht="26.25" x14ac:dyDescent="0.4">
      <c r="M8" s="7"/>
    </row>
    <row r="9" spans="1:47" ht="25.5" customHeight="1" x14ac:dyDescent="0.4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>
        <f>IF(Лист1!M9="г",1,0)</f>
        <v>0</v>
      </c>
      <c r="N9" s="5"/>
      <c r="O9" s="7"/>
      <c r="P9" s="5"/>
      <c r="Q9" s="5"/>
      <c r="R9" s="5"/>
      <c r="S9" s="5"/>
      <c r="T9" s="5"/>
      <c r="U9" s="5"/>
      <c r="V9" s="5"/>
      <c r="W9" s="5"/>
      <c r="X9" s="5"/>
    </row>
    <row r="10" spans="1:47" ht="26.1" customHeight="1" x14ac:dyDescent="0.4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6">
        <f>IF(Лист1!M10="р",1,0)</f>
        <v>0</v>
      </c>
      <c r="N10" s="5"/>
      <c r="O10" s="6">
        <f>IF(Лист1!O10="ц",1,0)</f>
        <v>0</v>
      </c>
      <c r="P10" s="5"/>
      <c r="Q10" s="5"/>
      <c r="R10" s="5"/>
      <c r="S10" s="5"/>
      <c r="T10" s="7"/>
      <c r="U10" s="5"/>
      <c r="V10" s="5"/>
      <c r="W10" s="5"/>
      <c r="X10" s="7"/>
    </row>
    <row r="11" spans="1:47" ht="26.1" customHeight="1" x14ac:dyDescent="0.4">
      <c r="B11" s="5"/>
      <c r="C11" s="5"/>
      <c r="D11" s="5"/>
      <c r="E11" s="5"/>
      <c r="F11" s="5"/>
      <c r="G11" s="5"/>
      <c r="H11" s="5"/>
      <c r="I11" s="5"/>
      <c r="J11" s="7"/>
      <c r="K11" s="5"/>
      <c r="L11" s="5"/>
      <c r="M11" s="6">
        <f>IF(Лист1!M11="а",1,0)</f>
        <v>0</v>
      </c>
      <c r="N11" s="5"/>
      <c r="O11" s="6">
        <f>IF(Лист1!O11="и",1,0)</f>
        <v>0</v>
      </c>
      <c r="P11" s="5"/>
      <c r="Q11" s="5"/>
      <c r="R11" s="5"/>
      <c r="S11" s="5"/>
      <c r="T11" s="6">
        <f>IF(Лист1!T11="в",1,0)</f>
        <v>0</v>
      </c>
      <c r="U11" s="5"/>
      <c r="V11" s="7"/>
      <c r="W11" s="5"/>
      <c r="X11" s="6">
        <f>IF(Лист1!X11="м",1,0)</f>
        <v>0</v>
      </c>
      <c r="Z11" s="34" t="s">
        <v>31</v>
      </c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1"/>
      <c r="AP11" s="31"/>
      <c r="AQ11" s="31"/>
      <c r="AR11" s="31"/>
      <c r="AS11" s="31"/>
      <c r="AT11" s="31"/>
      <c r="AU11" s="31"/>
    </row>
    <row r="12" spans="1:47" ht="26.1" customHeight="1" x14ac:dyDescent="0.4">
      <c r="B12" s="8"/>
      <c r="C12" s="5"/>
      <c r="D12" s="5"/>
      <c r="E12" s="5"/>
      <c r="F12" s="7"/>
      <c r="G12" s="5"/>
      <c r="H12" s="5"/>
      <c r="I12" s="9"/>
      <c r="J12" s="10">
        <f>IF(Лист1!J12="ф",1,0)</f>
        <v>1</v>
      </c>
      <c r="K12" s="10">
        <f>IF(Лист1!K12="о",1,0)</f>
        <v>1</v>
      </c>
      <c r="L12" s="10">
        <f>IF(Лист1!L12="с",1,0)</f>
        <v>1</v>
      </c>
      <c r="M12" s="6">
        <f>IF(Лист1!M12="ф",1,0)</f>
        <v>1</v>
      </c>
      <c r="N12" s="6">
        <f>IF(Лист1!N12="о",1,0)</f>
        <v>1</v>
      </c>
      <c r="O12" s="6">
        <f>IF(Лист1!O12="р",1,0)</f>
        <v>1</v>
      </c>
      <c r="P12" s="5"/>
      <c r="Q12" s="5"/>
      <c r="R12" s="7"/>
      <c r="S12" s="5"/>
      <c r="T12" s="6">
        <f>IF(Лист1!T12="о",1,0)</f>
        <v>0</v>
      </c>
      <c r="U12" s="5"/>
      <c r="V12" s="6">
        <f>IF(Лист1!V12="п",1,0)</f>
        <v>0</v>
      </c>
      <c r="W12" s="5"/>
      <c r="X12" s="6">
        <f>IF(Лист1!X12="е",1,0)</f>
        <v>0</v>
      </c>
      <c r="Z12" s="34" t="s">
        <v>33</v>
      </c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1"/>
      <c r="AP12" s="31"/>
      <c r="AQ12" s="31"/>
      <c r="AR12" s="31"/>
      <c r="AS12" s="31"/>
      <c r="AT12" s="31"/>
      <c r="AU12" s="31"/>
    </row>
    <row r="13" spans="1:47" ht="26.1" customHeight="1" x14ac:dyDescent="0.4">
      <c r="A13" s="2"/>
      <c r="B13" s="6">
        <f>IF(Лист1!B13="а",1,0)</f>
        <v>0</v>
      </c>
      <c r="C13" s="6">
        <f>IF(Лист1!C13="л",1,0)</f>
        <v>0</v>
      </c>
      <c r="D13" s="6">
        <f>IF(Лист1!D13="х",1,0)</f>
        <v>0</v>
      </c>
      <c r="E13" s="6">
        <f>IF(Лист1!E13="и",1,0)</f>
        <v>0</v>
      </c>
      <c r="F13" s="6">
        <f>IF(Лист1!F13="м",1,0)</f>
        <v>0</v>
      </c>
      <c r="G13" s="6">
        <f>IF(Лист1!G13="и",1,0)</f>
        <v>0</v>
      </c>
      <c r="H13" s="6">
        <f>IF(Лист1!H13="я",1,0)</f>
        <v>0</v>
      </c>
      <c r="I13" s="14"/>
      <c r="J13" s="10">
        <f>IF(Лист1!J13="и",1,0)</f>
        <v>0</v>
      </c>
      <c r="K13" s="16"/>
      <c r="L13" s="16"/>
      <c r="M13" s="6">
        <f>IF(Лист1!M13="и",1,0)</f>
        <v>0</v>
      </c>
      <c r="N13" s="16"/>
      <c r="O13" s="6">
        <f>IF(Лист1!O13="к",1,0)</f>
        <v>0</v>
      </c>
      <c r="P13" s="16"/>
      <c r="Q13" s="17"/>
      <c r="R13" s="6">
        <f>IF(Лист1!R13="в",1,0)</f>
        <v>0</v>
      </c>
      <c r="S13" s="6">
        <f>IF(Лист1!S13="о",1,0)</f>
        <v>0</v>
      </c>
      <c r="T13" s="6">
        <f>IF(Лист1!T13="д",1,0)</f>
        <v>0</v>
      </c>
      <c r="U13" s="6">
        <f>IF(Лист1!U13="о",1,0)</f>
        <v>0</v>
      </c>
      <c r="V13" s="6">
        <f>IF(Лист1!V13="р",1,0)</f>
        <v>0</v>
      </c>
      <c r="W13" s="6">
        <f>IF(Лист1!W13="о",1,0)</f>
        <v>0</v>
      </c>
      <c r="X13" s="6">
        <f>IF(Лист1!X13="д",1,0)</f>
        <v>0</v>
      </c>
      <c r="Y13" s="1"/>
      <c r="Z13" s="36" t="s">
        <v>32</v>
      </c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1"/>
      <c r="AP13" s="31"/>
      <c r="AQ13" s="31"/>
      <c r="AR13" s="31"/>
      <c r="AS13" s="31"/>
      <c r="AT13" s="31"/>
      <c r="AU13" s="31"/>
    </row>
    <row r="14" spans="1:47" ht="26.1" customHeight="1" x14ac:dyDescent="0.4">
      <c r="B14" s="6">
        <f>IF(Лист1!B14="р",1,0)</f>
        <v>0</v>
      </c>
      <c r="C14" s="5"/>
      <c r="D14" s="5"/>
      <c r="E14" s="5"/>
      <c r="F14" s="6">
        <f>IF(Лист1!F14="о",1,0)</f>
        <v>0</v>
      </c>
      <c r="G14" s="5"/>
      <c r="H14" s="8"/>
      <c r="I14" s="6">
        <f>IF(Лист1!I14="э",1,0)</f>
        <v>0</v>
      </c>
      <c r="J14" s="10">
        <f>IF(Лист1!J14="л",1,0)</f>
        <v>0</v>
      </c>
      <c r="K14" s="10">
        <f>IF(Лист1!K14="е",1,0)</f>
        <v>0</v>
      </c>
      <c r="L14" s="10">
        <f>IF(Лист1!L14="к",1,0)</f>
        <v>0</v>
      </c>
      <c r="M14" s="6">
        <f>IF(Лист1!M14="т",1,0)</f>
        <v>0</v>
      </c>
      <c r="N14" s="6">
        <f>IF(Лист1!N14="р",1,0)</f>
        <v>0</v>
      </c>
      <c r="O14" s="6">
        <f>IF(Лист1!O14="о",1,0)</f>
        <v>0</v>
      </c>
      <c r="P14" s="6">
        <f>IF(Лист1!P14="н",1,0)</f>
        <v>0</v>
      </c>
      <c r="Q14" s="5"/>
      <c r="R14" s="6">
        <f>IF(Лист1!R14="а",1,0)</f>
        <v>0</v>
      </c>
      <c r="S14" s="5"/>
      <c r="T14" s="6">
        <f>IF(Лист1!T14="а",1,0)</f>
        <v>0</v>
      </c>
      <c r="U14" s="5"/>
      <c r="V14" s="6">
        <f>IF(Лист1!V14="о",1,0)</f>
        <v>0</v>
      </c>
      <c r="W14" s="5"/>
      <c r="X14" s="6">
        <f>IF(Лист1!X14="ь",1,0)</f>
        <v>0</v>
      </c>
      <c r="Z14" s="34" t="s">
        <v>34</v>
      </c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1"/>
      <c r="AP14" s="31"/>
      <c r="AQ14" s="31"/>
      <c r="AR14" s="31"/>
      <c r="AS14" s="31"/>
      <c r="AT14" s="31"/>
      <c r="AU14" s="31"/>
    </row>
    <row r="15" spans="1:47" ht="26.1" customHeight="1" x14ac:dyDescent="0.4">
      <c r="B15" s="6">
        <f>IF(Лист1!B15="г",1,0)</f>
        <v>0</v>
      </c>
      <c r="C15" s="5"/>
      <c r="D15" s="5"/>
      <c r="E15" s="5"/>
      <c r="F15" s="6">
        <f>IF(Лист1!F15="л",1,0)</f>
        <v>0</v>
      </c>
      <c r="G15" s="5"/>
      <c r="H15" s="5"/>
      <c r="I15" s="5"/>
      <c r="J15" s="10">
        <f>IF(Лист1!J15="ь",1,0)</f>
        <v>0</v>
      </c>
      <c r="K15" s="5"/>
      <c r="L15" s="5"/>
      <c r="M15" s="5"/>
      <c r="N15" s="5"/>
      <c r="O15" s="6">
        <f>IF(Лист1!O15="н",1,0)</f>
        <v>0</v>
      </c>
      <c r="P15" s="5"/>
      <c r="Q15" s="5"/>
      <c r="R15" s="6">
        <f>IF(Лист1!R15="л",1,0)</f>
        <v>0</v>
      </c>
      <c r="S15" s="5"/>
      <c r="T15" s="5"/>
      <c r="U15" s="5"/>
      <c r="V15" s="6">
        <f>IF(Лист1!V15="с",1,0)</f>
        <v>0</v>
      </c>
      <c r="W15" s="5"/>
      <c r="X15" s="5"/>
      <c r="Z15" s="34" t="s">
        <v>35</v>
      </c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1"/>
      <c r="AP15" s="31"/>
      <c r="AQ15" s="31"/>
      <c r="AR15" s="31"/>
      <c r="AS15" s="31"/>
      <c r="AT15" s="31"/>
      <c r="AU15" s="31"/>
    </row>
    <row r="16" spans="1:47" ht="26.1" customHeight="1" x14ac:dyDescent="0.4">
      <c r="B16" s="6">
        <f>IF(Лист1!B16="е",1,0)</f>
        <v>0</v>
      </c>
      <c r="C16" s="5"/>
      <c r="D16" s="8"/>
      <c r="E16" s="6">
        <f>IF(Лист1!E16="в",1,0)</f>
        <v>0</v>
      </c>
      <c r="F16" s="6">
        <f>IF(Лист1!F16="е",1,0)</f>
        <v>0</v>
      </c>
      <c r="G16" s="6">
        <f>IF(Лист1!G16="щ",1,0)</f>
        <v>0</v>
      </c>
      <c r="H16" s="6">
        <f>IF(Лист1!H16="е",1,0)</f>
        <v>0</v>
      </c>
      <c r="I16" s="6">
        <f>IF(Лист1!I16="с",1,0)</f>
        <v>0</v>
      </c>
      <c r="J16" s="6">
        <f>IF(Лист1!J16="т",1,0)</f>
        <v>0</v>
      </c>
      <c r="K16" s="6">
        <f>IF(Лист1!K16="в",1,0)</f>
        <v>0</v>
      </c>
      <c r="L16" s="6">
        <f>IF(Лист1!L16="о",1,0)</f>
        <v>0</v>
      </c>
      <c r="M16" s="5"/>
      <c r="N16" s="8"/>
      <c r="O16" s="6">
        <f>IF(Лист1!O16="и",1,0)</f>
        <v>0</v>
      </c>
      <c r="P16" s="6">
        <f>IF(Лист1!P16="н",1,0)</f>
        <v>0</v>
      </c>
      <c r="Q16" s="6">
        <f>IF(Лист1!Q16="д",1,0)</f>
        <v>0</v>
      </c>
      <c r="R16" s="6">
        <f>IF(Лист1!R16="е",1,0)</f>
        <v>0</v>
      </c>
      <c r="S16" s="6">
        <f>IF(Лист1!S16="к",1,0)</f>
        <v>0</v>
      </c>
      <c r="T16" s="6">
        <f>IF(Лист1!T16="с",1,0)</f>
        <v>0</v>
      </c>
      <c r="U16" s="5"/>
      <c r="V16" s="6">
        <f>IF(Лист1!V16="т",1,0)</f>
        <v>0</v>
      </c>
      <c r="W16" s="5"/>
      <c r="X16" s="5"/>
      <c r="Z16" s="34" t="s">
        <v>37</v>
      </c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1"/>
      <c r="AP16" s="31"/>
      <c r="AQ16" s="31"/>
      <c r="AR16" s="31"/>
      <c r="AS16" s="31"/>
      <c r="AT16" s="31"/>
      <c r="AU16" s="31"/>
    </row>
    <row r="17" spans="1:54" ht="26.1" customHeight="1" x14ac:dyDescent="0.4">
      <c r="B17" s="6">
        <f>IF(Лист1!B17="н",1,0)</f>
        <v>0</v>
      </c>
      <c r="C17" s="5"/>
      <c r="D17" s="5"/>
      <c r="E17" s="5"/>
      <c r="F17" s="6">
        <f>IF(Лист1!F17="к",1,0)</f>
        <v>0</v>
      </c>
      <c r="G17" s="5"/>
      <c r="H17" s="5"/>
      <c r="I17" s="5"/>
      <c r="J17" s="6">
        <f>IF(Лист1!J17="р",1,0)</f>
        <v>0</v>
      </c>
      <c r="K17" s="5"/>
      <c r="L17" s="5"/>
      <c r="M17" s="5"/>
      <c r="N17" s="5"/>
      <c r="O17" s="6">
        <f>IF(Лист1!O17="й",1,0)</f>
        <v>0</v>
      </c>
      <c r="P17" s="5"/>
      <c r="Q17" s="5"/>
      <c r="R17" s="6">
        <f>IF(Лист1!R17="н",1,0)</f>
        <v>0</v>
      </c>
      <c r="S17" s="5"/>
      <c r="T17" s="5"/>
      <c r="U17" s="7"/>
      <c r="V17" s="6">
        <f>IF(Лист1!V17="о",1,0)</f>
        <v>0</v>
      </c>
      <c r="W17" s="5"/>
      <c r="X17" s="5"/>
      <c r="Z17" s="34" t="s">
        <v>36</v>
      </c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1"/>
      <c r="AP17" s="31"/>
      <c r="AQ17" s="31"/>
      <c r="AR17" s="31"/>
      <c r="AS17" s="31"/>
      <c r="AT17" s="31"/>
      <c r="AU17" s="31"/>
    </row>
    <row r="18" spans="1:54" ht="26.1" customHeight="1" x14ac:dyDescent="0.4">
      <c r="A18" s="3"/>
      <c r="B18" s="6">
        <f>IF(Лист1!B18="т",1,0)</f>
        <v>0</v>
      </c>
      <c r="C18" s="6">
        <f>IF(Лист1!C18="е",1,0)</f>
        <v>0</v>
      </c>
      <c r="D18" s="6">
        <f>IF(Лист1!D18="л",1,0)</f>
        <v>0</v>
      </c>
      <c r="E18" s="6">
        <f>IF(Лист1!E18="л",1,0)</f>
        <v>0</v>
      </c>
      <c r="F18" s="6">
        <f>IF(Лист1!F18="у",1,0)</f>
        <v>0</v>
      </c>
      <c r="G18" s="6">
        <f>IF(Лист1!G18="р",1,0)</f>
        <v>0</v>
      </c>
      <c r="H18" s="8"/>
      <c r="I18" s="6">
        <f>IF(Лист1!I18="й",1,0)</f>
        <v>0</v>
      </c>
      <c r="J18" s="6">
        <f>IF(Лист1!J18="о",1,0)</f>
        <v>0</v>
      </c>
      <c r="K18" s="6">
        <f>IF(Лист1!K18="д",1,0)</f>
        <v>0</v>
      </c>
      <c r="L18" s="5"/>
      <c r="M18" s="7"/>
      <c r="N18" s="5"/>
      <c r="O18" s="5"/>
      <c r="P18" s="5"/>
      <c r="Q18" s="5"/>
      <c r="R18" s="6">
        <f>IF(Лист1!R18="т",1,0)</f>
        <v>0</v>
      </c>
      <c r="S18" s="5"/>
      <c r="T18" s="8"/>
      <c r="U18" s="6">
        <f>IF(Лист1!U18="м",1,0)</f>
        <v>0</v>
      </c>
      <c r="V18" s="6">
        <f>IF(Лист1!V18="е",1,0)</f>
        <v>0</v>
      </c>
      <c r="W18" s="6">
        <f>IF(Лист1!W18="л",1,0)</f>
        <v>0</v>
      </c>
      <c r="X18" s="5"/>
      <c r="Z18" s="34" t="s">
        <v>38</v>
      </c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1"/>
      <c r="AP18" s="31"/>
      <c r="AQ18" s="31"/>
      <c r="AR18" s="31"/>
      <c r="AS18" s="31"/>
      <c r="AT18" s="31"/>
      <c r="AU18" s="31"/>
    </row>
    <row r="19" spans="1:54" ht="26.1" customHeight="1" x14ac:dyDescent="0.4">
      <c r="B19" s="6">
        <f>IF(Лист1!B19="у",1,0)</f>
        <v>0</v>
      </c>
      <c r="C19" s="5"/>
      <c r="D19" s="5"/>
      <c r="E19" s="5"/>
      <c r="F19" s="6">
        <f>IF(Лист1!F19="л",1,0)</f>
        <v>0</v>
      </c>
      <c r="G19" s="5"/>
      <c r="H19" s="5"/>
      <c r="I19" s="5"/>
      <c r="J19" s="6">
        <f>IF(Лист1!J19="в",1,0)</f>
        <v>0</v>
      </c>
      <c r="K19" s="5"/>
      <c r="L19" s="5"/>
      <c r="M19" s="15">
        <f>IF(Лист1!M19="н",1,0)</f>
        <v>0</v>
      </c>
      <c r="N19" s="5"/>
      <c r="O19" s="7"/>
      <c r="P19" s="5"/>
      <c r="Q19" s="5"/>
      <c r="R19" s="6">
        <f>IF(Лист1!R19="н",1,0)</f>
        <v>0</v>
      </c>
      <c r="S19" s="5"/>
      <c r="T19" s="5"/>
      <c r="U19" s="6">
        <f>IF(Лист1!U19="а",1,0)</f>
        <v>0</v>
      </c>
      <c r="V19" s="5"/>
      <c r="W19" s="5"/>
      <c r="X19" s="5"/>
      <c r="Z19" s="34" t="s">
        <v>40</v>
      </c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1"/>
      <c r="AP19" s="31"/>
      <c r="AQ19" s="31"/>
      <c r="AR19" s="31"/>
      <c r="AS19" s="31"/>
      <c r="AT19" s="31"/>
      <c r="AU19" s="31"/>
    </row>
    <row r="20" spans="1:54" ht="26.1" customHeight="1" x14ac:dyDescent="0.4">
      <c r="B20" s="6">
        <f>IF(Лист1!B20="м",1,0)</f>
        <v>0</v>
      </c>
      <c r="C20" s="8"/>
      <c r="D20" s="6">
        <f>IF(Лист1!D20="п",1,0)</f>
        <v>0</v>
      </c>
      <c r="E20" s="6">
        <f>IF(Лист1!E20="л",1,0)</f>
        <v>0</v>
      </c>
      <c r="F20" s="6">
        <f>IF(Лист1!F20="а",1,0)</f>
        <v>0</v>
      </c>
      <c r="G20" s="6">
        <f>IF(Лист1!G20="т",1,0)</f>
        <v>0</v>
      </c>
      <c r="H20" s="6">
        <f>IF(Лист1!H20="и",1,0)</f>
        <v>0</v>
      </c>
      <c r="I20" s="6">
        <f>IF(Лист1!I20="н",1,0)</f>
        <v>0</v>
      </c>
      <c r="J20" s="6">
        <f>IF(Лист1!J20="а",1,0)</f>
        <v>0</v>
      </c>
      <c r="K20" s="8"/>
      <c r="L20" s="6">
        <f>IF(Лист1!L20="к",1,0)</f>
        <v>0</v>
      </c>
      <c r="M20" s="6">
        <f>IF(Лист1!M20="и",1,0)</f>
        <v>0</v>
      </c>
      <c r="N20" s="6">
        <f>IF(Лист1!N20="с",1,0)</f>
        <v>0</v>
      </c>
      <c r="O20" s="6">
        <f>IF(Лист1!O20="л",1,0)</f>
        <v>0</v>
      </c>
      <c r="P20" s="6">
        <f>IF(Лист1!P20="о",1,0)</f>
        <v>0</v>
      </c>
      <c r="Q20" s="6">
        <f>IF(Лист1!Q20="р",1,0)</f>
        <v>0</v>
      </c>
      <c r="R20" s="6">
        <f>IF(Лист1!R20="о",1,0)</f>
        <v>0</v>
      </c>
      <c r="S20" s="6">
        <f>IF(Лист1!S20="д",1,0)</f>
        <v>0</v>
      </c>
      <c r="T20" s="5"/>
      <c r="U20" s="6">
        <f>IF(Лист1!U20="г",1,0)</f>
        <v>0</v>
      </c>
      <c r="V20" s="5"/>
      <c r="W20" s="5"/>
      <c r="X20" s="5"/>
      <c r="Z20" s="34" t="s">
        <v>39</v>
      </c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1"/>
      <c r="AP20" s="31"/>
      <c r="AQ20" s="31"/>
      <c r="AR20" s="31"/>
      <c r="AS20" s="31"/>
      <c r="AT20" s="31"/>
      <c r="AU20" s="31"/>
    </row>
    <row r="21" spans="1:54" ht="26.1" customHeight="1" x14ac:dyDescent="0.4">
      <c r="B21" s="5"/>
      <c r="C21" s="5"/>
      <c r="D21" s="5"/>
      <c r="E21" s="6">
        <f>IF(Лист1!E21="а",1,0)</f>
        <v>0</v>
      </c>
      <c r="F21" s="5"/>
      <c r="G21" s="5"/>
      <c r="H21" s="5"/>
      <c r="I21" s="5"/>
      <c r="J21" s="6">
        <f>IF(Лист1!J21="н",1,0)</f>
        <v>0</v>
      </c>
      <c r="K21" s="5"/>
      <c r="L21" s="5"/>
      <c r="M21" s="6">
        <f>IF(Лист1!M21="к",1,0)</f>
        <v>0</v>
      </c>
      <c r="N21" s="5"/>
      <c r="O21" s="6">
        <f>IF(Лист1!O21="и",1,0)</f>
        <v>0</v>
      </c>
      <c r="P21" s="5"/>
      <c r="Q21" s="5"/>
      <c r="R21" s="6">
        <f>IF(Лист1!R21="с",1,0)</f>
        <v>0</v>
      </c>
      <c r="S21" s="5"/>
      <c r="T21" s="5"/>
      <c r="U21" s="6">
        <f>IF(Лист1!U21="н",1,0)</f>
        <v>0</v>
      </c>
      <c r="V21" s="5"/>
      <c r="W21" s="5"/>
      <c r="X21" s="5"/>
      <c r="Z21" s="34" t="s">
        <v>41</v>
      </c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1"/>
      <c r="AP21" s="31"/>
      <c r="AQ21" s="31"/>
      <c r="AR21" s="31"/>
      <c r="AS21" s="31"/>
      <c r="AT21" s="31"/>
      <c r="AU21" s="31"/>
    </row>
    <row r="22" spans="1:54" ht="26.1" customHeight="1" x14ac:dyDescent="0.4">
      <c r="B22" s="5"/>
      <c r="C22" s="5"/>
      <c r="D22" s="8"/>
      <c r="E22" s="6">
        <f>IF(Лист1!E22="к",1,0)</f>
        <v>0</v>
      </c>
      <c r="F22" s="6">
        <f>IF(Лист1!F22="о",1,0)</f>
        <v>0</v>
      </c>
      <c r="G22" s="6">
        <f>IF(Лист1!G22="э",1,0)</f>
        <v>0</v>
      </c>
      <c r="H22" s="6">
        <f>IF(Лист1!H22="ф",1,0)</f>
        <v>0</v>
      </c>
      <c r="I22" s="6">
        <f>IF(Лист1!I22="ф",1,0)</f>
        <v>0</v>
      </c>
      <c r="J22" s="6">
        <f>IF(Лист1!J22="и",1,0)</f>
        <v>0</v>
      </c>
      <c r="K22" s="6">
        <f>IF(Лист1!K22="ц",1,0)</f>
        <v>0</v>
      </c>
      <c r="L22" s="6">
        <f>IF(Лист1!L22="и",1,0)</f>
        <v>0</v>
      </c>
      <c r="M22" s="6">
        <f>IF(Лист1!M22="е",1,0)</f>
        <v>0</v>
      </c>
      <c r="N22" s="6">
        <f>IF(Лист1!N22="н",1,0)</f>
        <v>0</v>
      </c>
      <c r="O22" s="6">
        <f>IF(Лист1!O22="т",1,0)</f>
        <v>0</v>
      </c>
      <c r="P22" s="8"/>
      <c r="Q22" s="6">
        <f>IF(Лист1!Q22="ш",1,0)</f>
        <v>0</v>
      </c>
      <c r="R22" s="6">
        <f>IF(Лист1!R22="т",1,0)</f>
        <v>0</v>
      </c>
      <c r="S22" s="6">
        <f>IF(Лист1!S22="а",1,0)</f>
        <v>0</v>
      </c>
      <c r="T22" s="6">
        <f>IF(Лист1!T22="т",1,0)</f>
        <v>0</v>
      </c>
      <c r="U22" s="6">
        <f>IF(Лист1!U22="и",1,0)</f>
        <v>0</v>
      </c>
      <c r="V22" s="6">
        <f>IF(Лист1!V22="в",1,0)</f>
        <v>0</v>
      </c>
      <c r="W22" s="5"/>
      <c r="X22" s="5"/>
      <c r="Z22" s="34" t="s">
        <v>42</v>
      </c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1"/>
      <c r="AP22" s="31"/>
      <c r="AQ22" s="31"/>
      <c r="AR22" s="31"/>
      <c r="AS22" s="31"/>
      <c r="AT22" s="31"/>
      <c r="AU22" s="31"/>
    </row>
    <row r="23" spans="1:54" ht="26.1" customHeight="1" x14ac:dyDescent="0.4">
      <c r="B23" s="5"/>
      <c r="C23" s="5"/>
      <c r="D23" s="5"/>
      <c r="E23" s="6">
        <f>IF(Лист1!E23="м",1,0)</f>
        <v>0</v>
      </c>
      <c r="F23" s="5"/>
      <c r="G23" s="5"/>
      <c r="H23" s="5"/>
      <c r="I23" s="5"/>
      <c r="J23" s="6">
        <f>IF(Лист1!J23="е",1,0)</f>
        <v>0</v>
      </c>
      <c r="K23" s="5"/>
      <c r="L23" s="5"/>
      <c r="M23" s="6">
        <f>IF(Лист1!M23="л",1,0)</f>
        <v>0</v>
      </c>
      <c r="N23" s="5"/>
      <c r="O23" s="6">
        <f>IF(Лист1!O23="и",1,0)</f>
        <v>0</v>
      </c>
      <c r="P23" s="5"/>
      <c r="Q23" s="5"/>
      <c r="R23" s="6">
        <f>IF(Лист1!R23="ь",1,0)</f>
        <v>0</v>
      </c>
      <c r="S23" s="5"/>
      <c r="T23" s="5"/>
      <c r="U23" s="6">
        <f>IF(Лист1!U23="й",1,0)</f>
        <v>0</v>
      </c>
      <c r="V23" s="5"/>
      <c r="W23" s="5"/>
      <c r="X23" s="5"/>
      <c r="Z23" s="34" t="s">
        <v>43</v>
      </c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1"/>
      <c r="AP23" s="31"/>
      <c r="AQ23" s="31"/>
      <c r="AR23" s="31"/>
      <c r="AS23" s="31"/>
      <c r="AT23" s="31"/>
      <c r="AU23" s="31"/>
    </row>
    <row r="24" spans="1:54" ht="26.1" customHeight="1" x14ac:dyDescent="0.4">
      <c r="B24" s="5"/>
      <c r="C24" s="5"/>
      <c r="D24" s="5"/>
      <c r="E24" s="6">
        <f>IF(Лист1!E24="у",1,0)</f>
        <v>0</v>
      </c>
      <c r="F24" s="5"/>
      <c r="G24" s="5"/>
      <c r="H24" s="5"/>
      <c r="I24" s="5"/>
      <c r="J24" s="5"/>
      <c r="K24" s="5"/>
      <c r="L24" s="5"/>
      <c r="M24" s="6">
        <f>IF(Лист1!M24="ь",1,0)</f>
        <v>0</v>
      </c>
      <c r="N24" s="5"/>
      <c r="O24" s="6">
        <f>IF(Лист1!O24="й",1,0)</f>
        <v>0</v>
      </c>
      <c r="P24" s="5"/>
      <c r="Q24" s="5"/>
      <c r="R24" s="5"/>
      <c r="S24" s="5"/>
      <c r="T24" s="5"/>
      <c r="U24" s="5"/>
      <c r="V24" s="5"/>
      <c r="W24" s="5"/>
      <c r="X24" s="5"/>
    </row>
    <row r="25" spans="1:54" ht="26.1" customHeight="1" x14ac:dyDescent="0.25">
      <c r="E25" s="6">
        <f>IF(Лист1!E25="с",1,0)</f>
        <v>0</v>
      </c>
    </row>
    <row r="26" spans="1:54" ht="26.1" customHeight="1" x14ac:dyDescent="0.25"/>
    <row r="27" spans="1:54" ht="26.1" customHeight="1" x14ac:dyDescent="0.45">
      <c r="A27" s="30" t="s">
        <v>55</v>
      </c>
      <c r="X27" s="24">
        <v>144</v>
      </c>
      <c r="Z27" s="34" t="s">
        <v>44</v>
      </c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5"/>
      <c r="AZ27" s="35"/>
      <c r="BA27" s="35"/>
      <c r="BB27" s="35"/>
    </row>
    <row r="28" spans="1:54" ht="26.1" customHeight="1" x14ac:dyDescent="0.45">
      <c r="A28" s="28" t="s">
        <v>54</v>
      </c>
      <c r="B28" s="29"/>
      <c r="C28" s="29"/>
      <c r="D28" s="29"/>
      <c r="E28" s="29"/>
      <c r="F28" s="29"/>
      <c r="G28" s="29"/>
      <c r="H28" s="29"/>
      <c r="I28" s="29"/>
      <c r="J28" s="29"/>
      <c r="X28" s="32">
        <f>SUM(B9:X25)</f>
        <v>6</v>
      </c>
      <c r="Z28" s="34" t="s">
        <v>45</v>
      </c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5"/>
      <c r="AZ28" s="35"/>
      <c r="BA28" s="35"/>
      <c r="BB28" s="35"/>
    </row>
    <row r="29" spans="1:54" ht="26.1" customHeight="1" x14ac:dyDescent="0.35">
      <c r="Z29" s="34" t="s">
        <v>46</v>
      </c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5"/>
      <c r="AZ29" s="35"/>
      <c r="BA29" s="35"/>
      <c r="BB29" s="35"/>
    </row>
    <row r="30" spans="1:54" ht="26.1" customHeight="1" x14ac:dyDescent="0.35">
      <c r="Z30" s="34" t="s">
        <v>47</v>
      </c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5"/>
      <c r="AZ30" s="35"/>
      <c r="BA30" s="35"/>
      <c r="BB30" s="35"/>
    </row>
    <row r="31" spans="1:54" ht="26.1" customHeight="1" x14ac:dyDescent="0.35">
      <c r="Z31" s="34" t="s">
        <v>48</v>
      </c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5"/>
      <c r="AZ31" s="35"/>
      <c r="BA31" s="35"/>
      <c r="BB31" s="35"/>
    </row>
    <row r="32" spans="1:54" ht="26.1" customHeight="1" x14ac:dyDescent="0.35">
      <c r="Z32" s="34" t="s">
        <v>49</v>
      </c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5"/>
      <c r="AZ32" s="35"/>
      <c r="BA32" s="35"/>
      <c r="BB32" s="35"/>
    </row>
    <row r="33" spans="26:54" ht="26.1" customHeight="1" x14ac:dyDescent="0.35">
      <c r="Z33" s="34" t="s">
        <v>50</v>
      </c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5"/>
      <c r="AZ33" s="35"/>
      <c r="BA33" s="35"/>
      <c r="BB33" s="35"/>
    </row>
    <row r="34" spans="26:54" ht="26.1" customHeight="1" x14ac:dyDescent="0.35">
      <c r="Z34" s="34" t="s">
        <v>51</v>
      </c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5"/>
      <c r="AZ34" s="35"/>
      <c r="BA34" s="35"/>
      <c r="BB34" s="35"/>
    </row>
    <row r="35" spans="26:54" ht="26.1" customHeight="1" x14ac:dyDescent="0.35">
      <c r="Z35" s="34" t="s">
        <v>52</v>
      </c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5"/>
      <c r="AZ35" s="35"/>
      <c r="BA35" s="35"/>
      <c r="BB35" s="35"/>
    </row>
    <row r="36" spans="26:54" ht="26.1" customHeight="1" x14ac:dyDescent="0.35">
      <c r="Z36" s="34" t="s">
        <v>53</v>
      </c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5"/>
      <c r="AZ36" s="35"/>
      <c r="BA36" s="35"/>
      <c r="BB36" s="35"/>
    </row>
    <row r="37" spans="26:54" ht="26.1" customHeight="1" x14ac:dyDescent="0.35">
      <c r="Z37" s="34" t="s">
        <v>58</v>
      </c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5"/>
      <c r="AZ37" s="35"/>
      <c r="BA37" s="35"/>
      <c r="BB37" s="35"/>
    </row>
    <row r="38" spans="26:54" ht="26.1" customHeight="1" x14ac:dyDescent="0.35">
      <c r="Z38" s="34" t="s">
        <v>57</v>
      </c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5"/>
      <c r="AZ38" s="35"/>
      <c r="BA38" s="35"/>
      <c r="BB38" s="35"/>
    </row>
    <row r="39" spans="26:54" ht="23.25" x14ac:dyDescent="0.35">
      <c r="Z39" s="34" t="s">
        <v>56</v>
      </c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</row>
  </sheetData>
  <sheetProtection password="CF7A" sheet="1" objects="1" scenarios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W39"/>
  <sheetViews>
    <sheetView zoomScale="60" zoomScaleNormal="60" workbookViewId="0">
      <selection activeCell="U37" sqref="U37"/>
    </sheetView>
  </sheetViews>
  <sheetFormatPr defaultColWidth="6.7109375" defaultRowHeight="15" x14ac:dyDescent="0.25"/>
  <cols>
    <col min="24" max="24" width="8.5703125" customWidth="1"/>
  </cols>
  <sheetData>
    <row r="8" spans="1:46" ht="26.25" x14ac:dyDescent="0.4">
      <c r="M8" s="7">
        <v>1</v>
      </c>
    </row>
    <row r="9" spans="1:46" ht="25.5" customHeight="1" x14ac:dyDescent="0.4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 t="s">
        <v>3</v>
      </c>
      <c r="N9" s="5"/>
      <c r="O9" s="7">
        <v>3</v>
      </c>
      <c r="P9" s="5"/>
      <c r="Q9" s="5"/>
      <c r="R9" s="5"/>
      <c r="S9" s="5"/>
      <c r="T9" s="5"/>
      <c r="U9" s="5"/>
      <c r="V9" s="5"/>
      <c r="W9" s="5"/>
      <c r="X9" s="5"/>
    </row>
    <row r="10" spans="1:46" ht="26.1" customHeight="1" x14ac:dyDescent="0.4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6" t="s">
        <v>2</v>
      </c>
      <c r="N10" s="5"/>
      <c r="O10" s="6" t="s">
        <v>20</v>
      </c>
      <c r="P10" s="5"/>
      <c r="Q10" s="5"/>
      <c r="R10" s="5"/>
      <c r="S10" s="5"/>
      <c r="T10" s="7">
        <v>5</v>
      </c>
      <c r="U10" s="5"/>
      <c r="V10" s="5"/>
      <c r="W10" s="5"/>
      <c r="X10" s="7">
        <v>7</v>
      </c>
    </row>
    <row r="11" spans="1:46" ht="26.1" customHeight="1" x14ac:dyDescent="0.4">
      <c r="B11" s="5"/>
      <c r="C11" s="5"/>
      <c r="D11" s="5"/>
      <c r="E11" s="5"/>
      <c r="F11" s="5"/>
      <c r="G11" s="5"/>
      <c r="H11" s="5"/>
      <c r="I11" s="5"/>
      <c r="J11" s="7">
        <v>9</v>
      </c>
      <c r="K11" s="5"/>
      <c r="L11" s="5"/>
      <c r="M11" s="6" t="s">
        <v>1</v>
      </c>
      <c r="N11" s="5"/>
      <c r="O11" s="6" t="s">
        <v>10</v>
      </c>
      <c r="P11" s="5"/>
      <c r="Q11" s="5"/>
      <c r="R11" s="5"/>
      <c r="S11" s="5"/>
      <c r="T11" s="6" t="s">
        <v>17</v>
      </c>
      <c r="U11" s="5"/>
      <c r="V11" s="7">
        <v>11</v>
      </c>
      <c r="W11" s="5"/>
      <c r="X11" s="6" t="s">
        <v>8</v>
      </c>
      <c r="Z11" s="34" t="s">
        <v>31</v>
      </c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1"/>
      <c r="AS11" s="31"/>
      <c r="AT11" s="31"/>
    </row>
    <row r="12" spans="1:46" ht="26.1" customHeight="1" x14ac:dyDescent="0.4">
      <c r="B12" s="8">
        <v>13</v>
      </c>
      <c r="C12" s="5"/>
      <c r="D12" s="5"/>
      <c r="E12" s="5"/>
      <c r="F12" s="7">
        <v>15</v>
      </c>
      <c r="G12" s="5"/>
      <c r="H12" s="5"/>
      <c r="I12" s="9">
        <v>2</v>
      </c>
      <c r="J12" s="10" t="s">
        <v>14</v>
      </c>
      <c r="K12" s="11" t="s">
        <v>12</v>
      </c>
      <c r="L12" s="12" t="s">
        <v>15</v>
      </c>
      <c r="M12" s="6" t="s">
        <v>14</v>
      </c>
      <c r="N12" s="13" t="s">
        <v>12</v>
      </c>
      <c r="O12" s="6" t="s">
        <v>2</v>
      </c>
      <c r="P12" s="5"/>
      <c r="Q12" s="5"/>
      <c r="R12" s="7">
        <v>17</v>
      </c>
      <c r="S12" s="5"/>
      <c r="T12" s="6" t="s">
        <v>12</v>
      </c>
      <c r="U12" s="5"/>
      <c r="V12" s="6" t="s">
        <v>19</v>
      </c>
      <c r="W12" s="5"/>
      <c r="X12" s="6" t="s">
        <v>4</v>
      </c>
      <c r="Z12" s="34" t="s">
        <v>33</v>
      </c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1"/>
      <c r="AS12" s="31"/>
      <c r="AT12" s="31"/>
    </row>
    <row r="13" spans="1:46" ht="26.1" customHeight="1" x14ac:dyDescent="0.35">
      <c r="A13" s="23">
        <v>4</v>
      </c>
      <c r="B13" s="6" t="s">
        <v>1</v>
      </c>
      <c r="C13" s="11" t="s">
        <v>9</v>
      </c>
      <c r="D13" s="6" t="s">
        <v>0</v>
      </c>
      <c r="E13" s="12" t="s">
        <v>10</v>
      </c>
      <c r="F13" s="6" t="s">
        <v>8</v>
      </c>
      <c r="G13" s="11" t="s">
        <v>10</v>
      </c>
      <c r="H13" s="6" t="s">
        <v>11</v>
      </c>
      <c r="I13" s="14"/>
      <c r="J13" s="15" t="s">
        <v>10</v>
      </c>
      <c r="K13" s="16"/>
      <c r="L13" s="16"/>
      <c r="M13" s="6" t="s">
        <v>10</v>
      </c>
      <c r="N13" s="16"/>
      <c r="O13" s="6" t="s">
        <v>13</v>
      </c>
      <c r="P13" s="16"/>
      <c r="Q13" s="17">
        <v>6</v>
      </c>
      <c r="R13" s="6" t="s">
        <v>17</v>
      </c>
      <c r="S13" s="13" t="s">
        <v>12</v>
      </c>
      <c r="T13" s="6" t="s">
        <v>22</v>
      </c>
      <c r="U13" s="13" t="s">
        <v>12</v>
      </c>
      <c r="V13" s="6" t="s">
        <v>2</v>
      </c>
      <c r="W13" s="13" t="s">
        <v>12</v>
      </c>
      <c r="X13" s="6" t="s">
        <v>22</v>
      </c>
      <c r="Y13" s="1"/>
      <c r="Z13" s="36" t="s">
        <v>32</v>
      </c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1"/>
      <c r="AS13" s="31"/>
      <c r="AT13" s="31"/>
    </row>
    <row r="14" spans="1:46" ht="26.1" customHeight="1" x14ac:dyDescent="0.4">
      <c r="B14" s="10" t="s">
        <v>2</v>
      </c>
      <c r="C14" s="5"/>
      <c r="D14" s="5"/>
      <c r="E14" s="5"/>
      <c r="F14" s="6" t="s">
        <v>12</v>
      </c>
      <c r="G14" s="5"/>
      <c r="H14" s="8">
        <v>8</v>
      </c>
      <c r="I14" s="6" t="s">
        <v>18</v>
      </c>
      <c r="J14" s="6" t="s">
        <v>9</v>
      </c>
      <c r="K14" s="6" t="s">
        <v>4</v>
      </c>
      <c r="L14" s="12" t="s">
        <v>13</v>
      </c>
      <c r="M14" s="6" t="s">
        <v>6</v>
      </c>
      <c r="N14" s="13" t="s">
        <v>2</v>
      </c>
      <c r="O14" s="6" t="s">
        <v>12</v>
      </c>
      <c r="P14" s="11" t="s">
        <v>5</v>
      </c>
      <c r="Q14" s="5"/>
      <c r="R14" s="6" t="s">
        <v>1</v>
      </c>
      <c r="S14" s="5"/>
      <c r="T14" s="6" t="s">
        <v>30</v>
      </c>
      <c r="U14" s="5"/>
      <c r="V14" s="6" t="s">
        <v>12</v>
      </c>
      <c r="W14" s="5"/>
      <c r="X14" s="6" t="s">
        <v>16</v>
      </c>
      <c r="Z14" s="34" t="s">
        <v>34</v>
      </c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1"/>
      <c r="AS14" s="31"/>
      <c r="AT14" s="31"/>
    </row>
    <row r="15" spans="1:46" ht="26.1" customHeight="1" x14ac:dyDescent="0.4">
      <c r="B15" s="10" t="s">
        <v>3</v>
      </c>
      <c r="C15" s="5"/>
      <c r="D15" s="5"/>
      <c r="E15" s="5"/>
      <c r="F15" s="15" t="s">
        <v>9</v>
      </c>
      <c r="G15" s="5"/>
      <c r="H15" s="5"/>
      <c r="I15" s="5"/>
      <c r="J15" s="18" t="s">
        <v>16</v>
      </c>
      <c r="K15" s="5"/>
      <c r="L15" s="5"/>
      <c r="M15" s="5"/>
      <c r="N15" s="5"/>
      <c r="O15" s="6" t="s">
        <v>5</v>
      </c>
      <c r="P15" s="5"/>
      <c r="Q15" s="5"/>
      <c r="R15" s="15" t="s">
        <v>9</v>
      </c>
      <c r="S15" s="5"/>
      <c r="T15" s="5"/>
      <c r="U15" s="5"/>
      <c r="V15" s="6" t="s">
        <v>15</v>
      </c>
      <c r="W15" s="5"/>
      <c r="X15" s="5"/>
      <c r="Z15" s="34" t="s">
        <v>35</v>
      </c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1"/>
      <c r="AS15" s="31"/>
      <c r="AT15" s="31"/>
    </row>
    <row r="16" spans="1:46" ht="26.1" customHeight="1" x14ac:dyDescent="0.4">
      <c r="B16" s="10" t="s">
        <v>4</v>
      </c>
      <c r="C16" s="5"/>
      <c r="D16" s="8">
        <v>10</v>
      </c>
      <c r="E16" s="6" t="s">
        <v>17</v>
      </c>
      <c r="F16" s="6" t="s">
        <v>4</v>
      </c>
      <c r="G16" s="6" t="s">
        <v>21</v>
      </c>
      <c r="H16" s="6" t="s">
        <v>4</v>
      </c>
      <c r="I16" s="6" t="s">
        <v>15</v>
      </c>
      <c r="J16" s="6" t="s">
        <v>6</v>
      </c>
      <c r="K16" s="6" t="s">
        <v>17</v>
      </c>
      <c r="L16" s="6" t="s">
        <v>12</v>
      </c>
      <c r="M16" s="5"/>
      <c r="N16" s="8">
        <v>12</v>
      </c>
      <c r="O16" s="6" t="s">
        <v>10</v>
      </c>
      <c r="P16" s="11" t="s">
        <v>5</v>
      </c>
      <c r="Q16" s="6" t="s">
        <v>22</v>
      </c>
      <c r="R16" s="6" t="s">
        <v>4</v>
      </c>
      <c r="S16" s="6" t="s">
        <v>13</v>
      </c>
      <c r="T16" s="6" t="s">
        <v>23</v>
      </c>
      <c r="U16" s="5"/>
      <c r="V16" s="6" t="s">
        <v>6</v>
      </c>
      <c r="W16" s="5"/>
      <c r="X16" s="5"/>
      <c r="Z16" s="34" t="s">
        <v>37</v>
      </c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1"/>
      <c r="AS16" s="31"/>
      <c r="AT16" s="31"/>
    </row>
    <row r="17" spans="1:49" ht="26.1" customHeight="1" x14ac:dyDescent="0.4">
      <c r="B17" s="19" t="s">
        <v>5</v>
      </c>
      <c r="C17" s="5"/>
      <c r="D17" s="5"/>
      <c r="E17" s="5"/>
      <c r="F17" s="20" t="s">
        <v>13</v>
      </c>
      <c r="G17" s="5"/>
      <c r="H17" s="5"/>
      <c r="I17" s="5"/>
      <c r="J17" s="18" t="s">
        <v>2</v>
      </c>
      <c r="K17" s="5"/>
      <c r="L17" s="5"/>
      <c r="M17" s="5"/>
      <c r="N17" s="5"/>
      <c r="O17" s="6" t="s">
        <v>24</v>
      </c>
      <c r="P17" s="5"/>
      <c r="Q17" s="5"/>
      <c r="R17" s="21" t="s">
        <v>5</v>
      </c>
      <c r="S17" s="5"/>
      <c r="T17" s="5"/>
      <c r="U17" s="7">
        <v>19</v>
      </c>
      <c r="V17" s="15" t="s">
        <v>12</v>
      </c>
      <c r="W17" s="5"/>
      <c r="X17" s="5"/>
      <c r="Z17" s="34" t="s">
        <v>36</v>
      </c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1"/>
      <c r="AS17" s="31"/>
      <c r="AT17" s="31"/>
    </row>
    <row r="18" spans="1:49" ht="26.1" customHeight="1" x14ac:dyDescent="0.4">
      <c r="A18" s="33">
        <v>14</v>
      </c>
      <c r="B18" s="6" t="s">
        <v>6</v>
      </c>
      <c r="C18" s="6" t="s">
        <v>4</v>
      </c>
      <c r="D18" s="6" t="s">
        <v>9</v>
      </c>
      <c r="E18" s="6" t="s">
        <v>9</v>
      </c>
      <c r="F18" s="6" t="s">
        <v>7</v>
      </c>
      <c r="G18" s="6" t="s">
        <v>2</v>
      </c>
      <c r="H18" s="8">
        <v>16</v>
      </c>
      <c r="I18" s="6" t="s">
        <v>24</v>
      </c>
      <c r="J18" s="10" t="s">
        <v>12</v>
      </c>
      <c r="K18" s="6" t="s">
        <v>29</v>
      </c>
      <c r="L18" s="5"/>
      <c r="M18" s="7">
        <v>23</v>
      </c>
      <c r="N18" s="5"/>
      <c r="O18" s="5"/>
      <c r="P18" s="5"/>
      <c r="Q18" s="5"/>
      <c r="R18" s="6" t="s">
        <v>6</v>
      </c>
      <c r="S18" s="5"/>
      <c r="T18" s="8">
        <v>18</v>
      </c>
      <c r="U18" s="6" t="s">
        <v>8</v>
      </c>
      <c r="V18" s="11" t="s">
        <v>4</v>
      </c>
      <c r="W18" s="6" t="s">
        <v>25</v>
      </c>
      <c r="X18" s="5"/>
      <c r="Z18" s="34" t="s">
        <v>38</v>
      </c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1"/>
      <c r="AS18" s="31"/>
      <c r="AT18" s="31"/>
    </row>
    <row r="19" spans="1:49" ht="26.1" customHeight="1" x14ac:dyDescent="0.4">
      <c r="B19" s="22" t="s">
        <v>7</v>
      </c>
      <c r="C19" s="5"/>
      <c r="D19" s="5"/>
      <c r="E19" s="8">
        <v>21</v>
      </c>
      <c r="F19" s="20" t="s">
        <v>9</v>
      </c>
      <c r="G19" s="5"/>
      <c r="H19" s="5"/>
      <c r="I19" s="5"/>
      <c r="J19" s="22" t="s">
        <v>17</v>
      </c>
      <c r="K19" s="5"/>
      <c r="L19" s="5"/>
      <c r="M19" s="15" t="s">
        <v>5</v>
      </c>
      <c r="N19" s="5"/>
      <c r="O19" s="7">
        <v>25</v>
      </c>
      <c r="P19" s="5"/>
      <c r="Q19" s="5"/>
      <c r="R19" s="15" t="s">
        <v>5</v>
      </c>
      <c r="S19" s="5"/>
      <c r="T19" s="5"/>
      <c r="U19" s="6" t="s">
        <v>1</v>
      </c>
      <c r="V19" s="5"/>
      <c r="W19" s="5"/>
      <c r="X19" s="5"/>
      <c r="Z19" s="34" t="s">
        <v>40</v>
      </c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1"/>
      <c r="AS19" s="31"/>
      <c r="AT19" s="31"/>
    </row>
    <row r="20" spans="1:49" ht="26.1" customHeight="1" x14ac:dyDescent="0.4">
      <c r="B20" s="10" t="s">
        <v>8</v>
      </c>
      <c r="C20" s="8">
        <v>20</v>
      </c>
      <c r="D20" s="6" t="s">
        <v>19</v>
      </c>
      <c r="E20" s="6" t="s">
        <v>9</v>
      </c>
      <c r="F20" s="6" t="s">
        <v>1</v>
      </c>
      <c r="G20" s="6" t="s">
        <v>6</v>
      </c>
      <c r="H20" s="6" t="s">
        <v>10</v>
      </c>
      <c r="I20" s="6" t="s">
        <v>5</v>
      </c>
      <c r="J20" s="10" t="s">
        <v>1</v>
      </c>
      <c r="K20" s="8">
        <v>22</v>
      </c>
      <c r="L20" s="6" t="s">
        <v>13</v>
      </c>
      <c r="M20" s="6" t="s">
        <v>10</v>
      </c>
      <c r="N20" s="6" t="s">
        <v>15</v>
      </c>
      <c r="O20" s="6" t="s">
        <v>9</v>
      </c>
      <c r="P20" s="6" t="s">
        <v>12</v>
      </c>
      <c r="Q20" s="6" t="s">
        <v>2</v>
      </c>
      <c r="R20" s="6" t="s">
        <v>12</v>
      </c>
      <c r="S20" s="6" t="s">
        <v>29</v>
      </c>
      <c r="T20" s="5"/>
      <c r="U20" s="6" t="s">
        <v>3</v>
      </c>
      <c r="V20" s="5"/>
      <c r="W20" s="5"/>
      <c r="X20" s="5"/>
      <c r="Z20" s="34" t="s">
        <v>39</v>
      </c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1"/>
      <c r="AS20" s="31"/>
      <c r="AT20" s="31"/>
    </row>
    <row r="21" spans="1:49" ht="26.1" customHeight="1" x14ac:dyDescent="0.4">
      <c r="B21" s="5"/>
      <c r="C21" s="5"/>
      <c r="D21" s="5"/>
      <c r="E21" s="6" t="s">
        <v>1</v>
      </c>
      <c r="F21" s="5"/>
      <c r="G21" s="5"/>
      <c r="H21" s="5"/>
      <c r="I21" s="5"/>
      <c r="J21" s="19" t="s">
        <v>5</v>
      </c>
      <c r="K21" s="5"/>
      <c r="L21" s="5"/>
      <c r="M21" s="21" t="s">
        <v>13</v>
      </c>
      <c r="N21" s="5"/>
      <c r="O21" s="21" t="s">
        <v>10</v>
      </c>
      <c r="P21" s="5"/>
      <c r="Q21" s="5"/>
      <c r="R21" s="20" t="s">
        <v>15</v>
      </c>
      <c r="S21" s="5"/>
      <c r="T21" s="5"/>
      <c r="U21" s="15" t="s">
        <v>5</v>
      </c>
      <c r="V21" s="5"/>
      <c r="W21" s="5"/>
      <c r="X21" s="5"/>
      <c r="Z21" s="34" t="s">
        <v>41</v>
      </c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1"/>
      <c r="AS21" s="31"/>
      <c r="AT21" s="31"/>
    </row>
    <row r="22" spans="1:49" ht="26.1" customHeight="1" x14ac:dyDescent="0.4">
      <c r="B22" s="5"/>
      <c r="C22" s="5"/>
      <c r="D22" s="8">
        <v>24</v>
      </c>
      <c r="E22" s="6" t="s">
        <v>13</v>
      </c>
      <c r="F22" s="6" t="s">
        <v>12</v>
      </c>
      <c r="G22" s="6" t="s">
        <v>18</v>
      </c>
      <c r="H22" s="6" t="s">
        <v>14</v>
      </c>
      <c r="I22" s="6" t="s">
        <v>14</v>
      </c>
      <c r="J22" s="6" t="s">
        <v>10</v>
      </c>
      <c r="K22" s="6" t="s">
        <v>20</v>
      </c>
      <c r="L22" s="12" t="s">
        <v>10</v>
      </c>
      <c r="M22" s="6" t="s">
        <v>4</v>
      </c>
      <c r="N22" s="13" t="s">
        <v>5</v>
      </c>
      <c r="O22" s="6" t="s">
        <v>6</v>
      </c>
      <c r="P22" s="8">
        <v>26</v>
      </c>
      <c r="Q22" s="6" t="s">
        <v>27</v>
      </c>
      <c r="R22" s="6" t="s">
        <v>6</v>
      </c>
      <c r="S22" s="6" t="s">
        <v>1</v>
      </c>
      <c r="T22" s="6" t="s">
        <v>6</v>
      </c>
      <c r="U22" s="6" t="s">
        <v>10</v>
      </c>
      <c r="V22" s="6" t="s">
        <v>28</v>
      </c>
      <c r="W22" s="5"/>
      <c r="X22" s="5"/>
      <c r="Z22" s="34" t="s">
        <v>42</v>
      </c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1"/>
      <c r="AS22" s="31"/>
      <c r="AT22" s="31"/>
    </row>
    <row r="23" spans="1:49" ht="26.1" customHeight="1" x14ac:dyDescent="0.4">
      <c r="B23" s="5"/>
      <c r="C23" s="5"/>
      <c r="D23" s="5"/>
      <c r="E23" s="6" t="s">
        <v>8</v>
      </c>
      <c r="F23" s="5"/>
      <c r="G23" s="5"/>
      <c r="H23" s="5"/>
      <c r="I23" s="5"/>
      <c r="J23" s="22" t="s">
        <v>4</v>
      </c>
      <c r="K23" s="5"/>
      <c r="L23" s="5"/>
      <c r="M23" s="6" t="s">
        <v>9</v>
      </c>
      <c r="N23" s="5"/>
      <c r="O23" s="6" t="s">
        <v>10</v>
      </c>
      <c r="P23" s="5"/>
      <c r="Q23" s="5"/>
      <c r="R23" s="21" t="s">
        <v>16</v>
      </c>
      <c r="S23" s="5"/>
      <c r="T23" s="5"/>
      <c r="U23" s="21" t="s">
        <v>26</v>
      </c>
      <c r="V23" s="5"/>
      <c r="W23" s="5"/>
      <c r="X23" s="5"/>
      <c r="Z23" s="34" t="s">
        <v>43</v>
      </c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1"/>
      <c r="AS23" s="31"/>
      <c r="AT23" s="31"/>
    </row>
    <row r="24" spans="1:49" ht="26.1" customHeight="1" x14ac:dyDescent="0.4">
      <c r="B24" s="5"/>
      <c r="C24" s="5"/>
      <c r="D24" s="5"/>
      <c r="E24" s="6" t="s">
        <v>7</v>
      </c>
      <c r="F24" s="5"/>
      <c r="G24" s="5"/>
      <c r="H24" s="5"/>
      <c r="I24" s="5"/>
      <c r="J24" s="5"/>
      <c r="K24" s="5"/>
      <c r="L24" s="5"/>
      <c r="M24" s="6" t="s">
        <v>16</v>
      </c>
      <c r="N24" s="5"/>
      <c r="O24" s="6" t="s">
        <v>26</v>
      </c>
      <c r="P24" s="5"/>
      <c r="Q24" s="5"/>
      <c r="R24" s="5"/>
      <c r="S24" s="5"/>
      <c r="T24" s="5"/>
      <c r="U24" s="5"/>
      <c r="V24" s="5"/>
      <c r="W24" s="5"/>
      <c r="X24" s="5"/>
    </row>
    <row r="25" spans="1:49" ht="26.1" customHeight="1" x14ac:dyDescent="0.25">
      <c r="E25" s="6" t="s">
        <v>15</v>
      </c>
    </row>
    <row r="26" spans="1:49" ht="26.1" customHeight="1" x14ac:dyDescent="0.25"/>
    <row r="27" spans="1:49" ht="26.1" customHeight="1" x14ac:dyDescent="0.45">
      <c r="A27" s="30" t="s">
        <v>55</v>
      </c>
      <c r="X27" s="24">
        <v>144</v>
      </c>
      <c r="Z27" s="34" t="s">
        <v>44</v>
      </c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</row>
    <row r="28" spans="1:49" ht="26.1" customHeight="1" x14ac:dyDescent="0.5">
      <c r="A28" s="4"/>
      <c r="Z28" s="34" t="s">
        <v>45</v>
      </c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</row>
    <row r="29" spans="1:49" ht="26.1" customHeight="1" x14ac:dyDescent="0.35">
      <c r="Z29" s="34" t="s">
        <v>46</v>
      </c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</row>
    <row r="30" spans="1:49" ht="26.1" customHeight="1" x14ac:dyDescent="0.35">
      <c r="Z30" s="34" t="s">
        <v>47</v>
      </c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</row>
    <row r="31" spans="1:49" ht="26.1" customHeight="1" x14ac:dyDescent="0.35">
      <c r="Z31" s="34" t="s">
        <v>48</v>
      </c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</row>
    <row r="32" spans="1:49" ht="26.1" customHeight="1" x14ac:dyDescent="0.35">
      <c r="Z32" s="34" t="s">
        <v>49</v>
      </c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</row>
    <row r="33" spans="26:49" ht="26.1" customHeight="1" x14ac:dyDescent="0.35">
      <c r="Z33" s="34" t="s">
        <v>50</v>
      </c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</row>
    <row r="34" spans="26:49" ht="26.1" customHeight="1" x14ac:dyDescent="0.35">
      <c r="Z34" s="34" t="s">
        <v>51</v>
      </c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</row>
    <row r="35" spans="26:49" ht="26.1" customHeight="1" x14ac:dyDescent="0.35">
      <c r="Z35" s="34" t="s">
        <v>52</v>
      </c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</row>
    <row r="36" spans="26:49" ht="26.1" customHeight="1" x14ac:dyDescent="0.35">
      <c r="Z36" s="34" t="s">
        <v>53</v>
      </c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</row>
    <row r="37" spans="26:49" ht="26.1" customHeight="1" x14ac:dyDescent="0.35">
      <c r="Z37" s="34" t="s">
        <v>58</v>
      </c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</row>
    <row r="38" spans="26:49" ht="26.1" customHeight="1" x14ac:dyDescent="0.35">
      <c r="Z38" s="34" t="s">
        <v>57</v>
      </c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</row>
    <row r="39" spans="26:49" ht="23.25" x14ac:dyDescent="0.35">
      <c r="Z39" s="34" t="s">
        <v>56</v>
      </c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</row>
  </sheetData>
  <sheetProtection password="CF7A" sheet="1" objects="1" scenarios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3"/>
  <sheetViews>
    <sheetView workbookViewId="0">
      <selection activeCell="D30" sqref="D30"/>
    </sheetView>
  </sheetViews>
  <sheetFormatPr defaultRowHeight="15" x14ac:dyDescent="0.25"/>
  <sheetData>
    <row r="3" spans="2:2" ht="18.75" x14ac:dyDescent="0.3">
      <c r="B3" s="37" t="s">
        <v>59</v>
      </c>
    </row>
    <row r="4" spans="2:2" ht="18.75" x14ac:dyDescent="0.3">
      <c r="B4" s="37"/>
    </row>
    <row r="5" spans="2:2" ht="18.75" x14ac:dyDescent="0.3">
      <c r="B5" s="39" t="s">
        <v>60</v>
      </c>
    </row>
    <row r="6" spans="2:2" ht="18.75" x14ac:dyDescent="0.3">
      <c r="B6" s="37"/>
    </row>
    <row r="7" spans="2:2" ht="18.75" x14ac:dyDescent="0.3">
      <c r="B7" s="39" t="s">
        <v>61</v>
      </c>
    </row>
    <row r="8" spans="2:2" ht="18.75" x14ac:dyDescent="0.3">
      <c r="B8" s="37"/>
    </row>
    <row r="9" spans="2:2" ht="18.75" x14ac:dyDescent="0.3">
      <c r="B9" s="39" t="s">
        <v>62</v>
      </c>
    </row>
    <row r="11" spans="2:2" ht="18.75" x14ac:dyDescent="0.3">
      <c r="B11" s="39" t="s">
        <v>63</v>
      </c>
    </row>
    <row r="12" spans="2:2" ht="18.75" x14ac:dyDescent="0.3">
      <c r="B12" s="37" t="s">
        <v>64</v>
      </c>
    </row>
    <row r="13" spans="2:2" x14ac:dyDescent="0.25">
      <c r="B13" s="40" t="s">
        <v>65</v>
      </c>
    </row>
    <row r="14" spans="2:2" ht="15.75" x14ac:dyDescent="0.25">
      <c r="B14" s="38"/>
    </row>
    <row r="15" spans="2:2" ht="18.75" x14ac:dyDescent="0.3">
      <c r="B15" s="37" t="s">
        <v>66</v>
      </c>
    </row>
    <row r="16" spans="2:2" x14ac:dyDescent="0.25">
      <c r="B16" s="40" t="s">
        <v>67</v>
      </c>
    </row>
    <row r="17" spans="2:2" ht="18.75" x14ac:dyDescent="0.3">
      <c r="B17" s="37"/>
    </row>
    <row r="18" spans="2:2" x14ac:dyDescent="0.25">
      <c r="B18" s="40" t="s">
        <v>68</v>
      </c>
    </row>
    <row r="19" spans="2:2" ht="18.75" x14ac:dyDescent="0.3">
      <c r="B19" s="37"/>
    </row>
    <row r="20" spans="2:2" x14ac:dyDescent="0.25">
      <c r="B20" s="40" t="s">
        <v>69</v>
      </c>
    </row>
    <row r="21" spans="2:2" ht="18.75" x14ac:dyDescent="0.3">
      <c r="B21" s="37"/>
    </row>
    <row r="22" spans="2:2" x14ac:dyDescent="0.25">
      <c r="B22" s="40" t="s">
        <v>70</v>
      </c>
    </row>
    <row r="23" spans="2:2" ht="18.75" x14ac:dyDescent="0.3">
      <c r="B23" s="37"/>
    </row>
  </sheetData>
  <hyperlinks>
    <hyperlink ref="B13" r:id="rId1"/>
    <hyperlink ref="B16" r:id="rId2" display="http://images.yandex.ru/yandsearch?source=wiz&amp;text=%D0%BC%D0%BE%D0%BB%D0%B5%D0%BA%D1%83%D0%BB%D0%B0&amp;noreask=1&amp;pos=3&amp;rpt=simage&amp;lr=46&amp;img_url=http%3A%2F%2Fwww.adobetutorialz.com%2Fcontent_images%2FAdobePhotoshop%2FART-D%2Ftutorial107%2F45.jpg"/>
    <hyperlink ref="B18" r:id="rId3" display="http://images.yandex.ru/yandsearch?p=6&amp;text=%D0%B7%D0%BD%D0%B0%D0%BA%D0%B8%20%D1%85%D0%B8%D0%BC%D0%B8%D1%87%D0%B5%D1%81%D0%BA%D0%B8%D1%85%20%D1%8D%D0%BB%D0%B5%D0%BC%D0%B5%D0%BD%D1%82%D0%BE%D0%B2&amp;pos=183&amp;rpt=simage&amp;img_url=http%3A%2F%2Fwww.uchmarket.ru%2Fcatalog%2Fsm%2F12016_6.gif"/>
    <hyperlink ref="B20" r:id="rId4" display="http://images.yandex.ru/yandsearch?p=13&amp;text=%D0%B7%D0%BD%D0%B0%D0%BA%D0%B8%20%D1%85%D0%B8%D0%BC%D0%B8%D1%87%D0%B5%D1%81%D0%BA%D0%B8%D1%85%20%D1%8D%D0%BB%D0%B5%D0%BC%D0%B5%D0%BD%D1%82%D0%BE%D0%B2&amp;pos=407&amp;rpt=simage&amp;img_url=http%3A%2F%2Fs52.radikal.ru%2Fi136%2F1006%2F3f%2Fd8531763aeb4.gif"/>
    <hyperlink ref="B22" r:id="rId5" display="http://images.yandex.ru/yandsearch?p=16&amp;text=%D0%B7%D0%BD%D0%B0%D0%BA%D0%B8%20%D1%85%D0%B8%D0%BC%D0%B8%D1%87%D0%B5%D1%81%D0%BA%D0%B8%D1%85%20%D1%8D%D0%BB%D0%B5%D0%BC%D0%B5%D0%BD%D1%82%D0%BE%D0%B2&amp;pos=500&amp;rpt=simage&amp;img_url=http%3A%2F%2Flol54.ru%2Fuploads%2Fposts%2F2012-06%2Fthumbs%2F1339522504_horo_01.jpg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Пояснительная записка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Пивоваров Александр Анатольевич</cp:lastModifiedBy>
  <dcterms:created xsi:type="dcterms:W3CDTF">2013-01-28T13:37:15Z</dcterms:created>
  <dcterms:modified xsi:type="dcterms:W3CDTF">2025-03-28T07:06:10Z</dcterms:modified>
</cp:coreProperties>
</file>